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ig\Documents\Better Investing\Classes\Ed Day 2024-2\"/>
    </mc:Choice>
  </mc:AlternateContent>
  <xr:revisionPtr revIDLastSave="0" documentId="13_ncr:1_{8EBABD9E-7FF4-4D31-97C6-0578FF470701}" xr6:coauthVersionLast="47" xr6:coauthVersionMax="47" xr10:uidLastSave="{00000000-0000-0000-0000-000000000000}"/>
  <bookViews>
    <workbookView xWindow="-103" yWindow="-103" windowWidth="23657" windowHeight="152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Sheet1!$A$1:$P$36</definedName>
  </definedNames>
  <calcPr calcId="181029"/>
</workbook>
</file>

<file path=xl/calcChain.xml><?xml version="1.0" encoding="utf-8"?>
<calcChain xmlns="http://schemas.openxmlformats.org/spreadsheetml/2006/main">
  <c r="B9" i="1" l="1"/>
  <c r="O21" i="1"/>
  <c r="O20" i="1"/>
  <c r="O19" i="1"/>
  <c r="O18" i="1"/>
  <c r="O17" i="1"/>
  <c r="O16" i="1"/>
  <c r="O15" i="1"/>
  <c r="O14" i="1"/>
  <c r="O13" i="1"/>
  <c r="O12" i="1"/>
  <c r="O11" i="1"/>
  <c r="O10" i="1"/>
  <c r="O8" i="1"/>
  <c r="O9" i="1"/>
  <c r="F20" i="1" l="1"/>
  <c r="E20" i="1"/>
  <c r="I20" i="1"/>
  <c r="J20" i="1" s="1"/>
  <c r="I19" i="1"/>
  <c r="J19" i="1" s="1"/>
  <c r="F19" i="1"/>
  <c r="E19" i="1"/>
  <c r="I18" i="1"/>
  <c r="F18" i="1"/>
  <c r="E18" i="1"/>
  <c r="H25" i="1"/>
  <c r="I17" i="1"/>
  <c r="F17" i="1"/>
  <c r="E17" i="1"/>
  <c r="I21" i="1"/>
  <c r="I16" i="1"/>
  <c r="H20" i="1" l="1"/>
  <c r="H19" i="1"/>
  <c r="H18" i="1"/>
  <c r="H17" i="1"/>
  <c r="H24" i="1"/>
  <c r="F21" i="1"/>
  <c r="E21" i="1"/>
  <c r="F16" i="1"/>
  <c r="E16" i="1"/>
  <c r="I15" i="1"/>
  <c r="F15" i="1"/>
  <c r="E15" i="1"/>
  <c r="I14" i="1"/>
  <c r="F14" i="1"/>
  <c r="E14" i="1"/>
  <c r="I13" i="1"/>
  <c r="F13" i="1"/>
  <c r="E13" i="1"/>
  <c r="I12" i="1"/>
  <c r="F12" i="1"/>
  <c r="E12" i="1"/>
  <c r="I11" i="1"/>
  <c r="F11" i="1"/>
  <c r="E11" i="1"/>
  <c r="I10" i="1"/>
  <c r="F10" i="1"/>
  <c r="E10" i="1"/>
  <c r="H10" i="1" s="1"/>
  <c r="I8" i="1"/>
  <c r="F8" i="1"/>
  <c r="E8" i="1"/>
  <c r="I9" i="1"/>
  <c r="J9" i="1" s="1"/>
  <c r="F9" i="1"/>
  <c r="E7" i="1"/>
  <c r="F7" i="1" s="1"/>
  <c r="E6" i="1"/>
  <c r="F6" i="1" s="1"/>
  <c r="H12" i="1" l="1"/>
  <c r="H13" i="1"/>
  <c r="H16" i="1"/>
  <c r="H21" i="1"/>
  <c r="H15" i="1"/>
  <c r="H11" i="1"/>
  <c r="H8" i="1"/>
  <c r="H14" i="1"/>
  <c r="F23" i="1"/>
  <c r="G20" i="1" s="1"/>
  <c r="J14" i="1"/>
  <c r="E9" i="1"/>
  <c r="E23" i="1" s="1"/>
  <c r="G18" i="1" l="1"/>
  <c r="G19" i="1"/>
  <c r="G13" i="1"/>
  <c r="G17" i="1"/>
  <c r="G21" i="1"/>
  <c r="G11" i="1"/>
  <c r="H9" i="1"/>
  <c r="G8" i="1"/>
  <c r="G16" i="1"/>
  <c r="G15" i="1"/>
  <c r="H23" i="1"/>
  <c r="J13" i="1" s="1"/>
  <c r="G12" i="1"/>
  <c r="G10" i="1"/>
  <c r="G14" i="1"/>
  <c r="G6" i="1"/>
  <c r="G9" i="1"/>
  <c r="G7" i="1"/>
  <c r="J17" i="1" l="1"/>
  <c r="J18" i="1"/>
  <c r="J11" i="1"/>
  <c r="J8" i="1"/>
  <c r="J16" i="1"/>
  <c r="J12" i="1"/>
  <c r="J10" i="1"/>
  <c r="J21" i="1"/>
  <c r="J15" i="1"/>
</calcChain>
</file>

<file path=xl/sharedStrings.xml><?xml version="1.0" encoding="utf-8"?>
<sst xmlns="http://schemas.openxmlformats.org/spreadsheetml/2006/main" count="93" uniqueCount="78">
  <si>
    <t>INVESTMENT GROUP</t>
  </si>
  <si>
    <t>Above</t>
  </si>
  <si>
    <t>Purchase</t>
  </si>
  <si>
    <t># of</t>
  </si>
  <si>
    <t>Cost per</t>
  </si>
  <si>
    <t>Current</t>
  </si>
  <si>
    <t xml:space="preserve">  TOTAL</t>
  </si>
  <si>
    <t xml:space="preserve"> % in</t>
  </si>
  <si>
    <t xml:space="preserve">     %</t>
  </si>
  <si>
    <t>Target</t>
  </si>
  <si>
    <t>Shares</t>
  </si>
  <si>
    <t>Share</t>
  </si>
  <si>
    <t>Price</t>
  </si>
  <si>
    <t xml:space="preserve">  COST</t>
  </si>
  <si>
    <t>Value</t>
  </si>
  <si>
    <t>Gain/Loss</t>
  </si>
  <si>
    <t>Date</t>
  </si>
  <si>
    <t>========================</t>
  </si>
  <si>
    <t>===============================</t>
  </si>
  <si>
    <t>============================</t>
  </si>
  <si>
    <t>=================</t>
  </si>
  <si>
    <t>=========</t>
  </si>
  <si>
    <t>Money Market Fund</t>
  </si>
  <si>
    <t xml:space="preserve">Sales - </t>
  </si>
  <si>
    <t>Twice</t>
  </si>
  <si>
    <t>Once</t>
  </si>
  <si>
    <t>Fifth</t>
  </si>
  <si>
    <t>Three</t>
  </si>
  <si>
    <t>Fourth</t>
  </si>
  <si>
    <t>twice</t>
  </si>
  <si>
    <t>2x Weight</t>
  </si>
  <si>
    <t>Avg. Wgt</t>
  </si>
  <si>
    <t>========</t>
  </si>
  <si>
    <t>Trimming</t>
  </si>
  <si>
    <t>Events</t>
  </si>
  <si>
    <t>xxx-1</t>
  </si>
  <si>
    <t>xxx-2</t>
  </si>
  <si>
    <t>xxx-3</t>
  </si>
  <si>
    <t>xxx-4</t>
  </si>
  <si>
    <t>xxx-5</t>
  </si>
  <si>
    <t>xxx-6</t>
  </si>
  <si>
    <t>xxx-7</t>
  </si>
  <si>
    <t>xxx-8</t>
  </si>
  <si>
    <t>Trimming System</t>
  </si>
  <si>
    <t>Anything in yellow requires a manual input.</t>
  </si>
  <si>
    <t>Company</t>
  </si>
  <si>
    <t># of Companies</t>
  </si>
  <si>
    <t>FORMULA</t>
  </si>
  <si>
    <t>xxx-9</t>
  </si>
  <si>
    <t>xxx-10</t>
  </si>
  <si>
    <t>xxx-11</t>
  </si>
  <si>
    <t>xxx-12</t>
  </si>
  <si>
    <t>xxx-13</t>
  </si>
  <si>
    <t>xxx-14</t>
  </si>
  <si>
    <t>Craig Braemer</t>
  </si>
  <si>
    <t>craigbraemer1@gmail.com</t>
  </si>
  <si>
    <t>Bonus Item</t>
  </si>
  <si>
    <t>Example Hi's</t>
  </si>
  <si>
    <t>Below</t>
  </si>
  <si>
    <t>52 Week</t>
  </si>
  <si>
    <t>High Price</t>
  </si>
  <si>
    <t>% off</t>
  </si>
  <si>
    <t>High</t>
  </si>
  <si>
    <t xml:space="preserve">We use this bonus section to </t>
  </si>
  <si>
    <t>Invest.</t>
  </si>
  <si>
    <t>you can divide the Target Price by the split ratio.  If it is a 4/1 split, you would divide the whole formula of the Target Price in the target price by 4.</t>
  </si>
  <si>
    <t xml:space="preserve">See cell I11.   If a company has a stock split, it should get reflected over time in your cost per share that will fall by the split.  On a temporary basis, </t>
  </si>
  <si>
    <t>identify stocks down the most from</t>
  </si>
  <si>
    <t>their 52 week high as a name to buy.</t>
  </si>
  <si>
    <t>Notes - if put a number in column I, the formula becomes partly automatic:</t>
  </si>
  <si>
    <t xml:space="preserve">you have trimmed the stock at and then multiple that by your growth factor of 1.6x.  </t>
  </si>
  <si>
    <t>See cell I8 and cell I14.    If you have held the stock for a long time and multiplying by 1.6x won't have a big impact on a low cost, you can insert the price that</t>
  </si>
  <si>
    <t>most become the names we might be interested in adding to at the next meeting.  Another way to automate our investments.</t>
  </si>
  <si>
    <t xml:space="preserve">I added in pink to the right, a bonus addition,  This is where we manually input the 52 week high stock price and compare to current price.  The stocks down the </t>
  </si>
  <si>
    <t>If you have questions.</t>
  </si>
  <si>
    <t>Put Company name in Column A.</t>
  </si>
  <si>
    <t>Put number of shares in B, cost per share in C and the current price in D.</t>
  </si>
  <si>
    <t>Then you can copy the formulas in  I, J, to other rows where you add new stocks.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</si>
</sst>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3" formatCode="_(* #,##0.00_);_(* \(#,##0.00\);_(* &quot;-&quot;??_);_(@_)"/>
    <numFmt numFmtId="164" formatCode="m/d/yy;@"/>
    <numFmt numFmtId="165" formatCode="0.0%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38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quotePrefix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left"/>
    </xf>
    <xf numFmtId="10" fontId="2" fillId="0" borderId="0" xfId="0" applyNumberFormat="1" applyFont="1" applyAlignment="1">
      <alignment horizontal="center"/>
    </xf>
    <xf numFmtId="2" fontId="2" fillId="0" borderId="0" xfId="0" applyNumberFormat="1" applyFont="1"/>
    <xf numFmtId="10" fontId="2" fillId="0" borderId="0" xfId="0" applyNumberFormat="1" applyFont="1" applyAlignment="1">
      <alignment horizontal="left"/>
    </xf>
    <xf numFmtId="38" fontId="2" fillId="0" borderId="0" xfId="1" applyNumberFormat="1" applyFont="1" applyFill="1"/>
    <xf numFmtId="1" fontId="2" fillId="0" borderId="0" xfId="0" applyNumberFormat="1" applyFont="1" applyAlignment="1">
      <alignment horizontal="center"/>
    </xf>
    <xf numFmtId="3" fontId="2" fillId="0" borderId="0" xfId="0" applyNumberFormat="1" applyFont="1"/>
    <xf numFmtId="165" fontId="2" fillId="0" borderId="0" xfId="0" applyNumberFormat="1" applyFont="1"/>
    <xf numFmtId="10" fontId="2" fillId="0" borderId="0" xfId="0" applyNumberFormat="1" applyFont="1"/>
    <xf numFmtId="9" fontId="2" fillId="0" borderId="0" xfId="0" applyNumberFormat="1" applyFont="1"/>
    <xf numFmtId="165" fontId="2" fillId="0" borderId="1" xfId="0" applyNumberFormat="1" applyFont="1" applyBorder="1"/>
    <xf numFmtId="9" fontId="2" fillId="0" borderId="1" xfId="0" applyNumberFormat="1" applyFont="1" applyBorder="1"/>
    <xf numFmtId="1" fontId="2" fillId="0" borderId="0" xfId="1" applyNumberFormat="1" applyFont="1" applyFill="1" applyAlignment="1">
      <alignment horizontal="center"/>
    </xf>
    <xf numFmtId="166" fontId="2" fillId="0" borderId="0" xfId="0" applyNumberFormat="1" applyFont="1"/>
    <xf numFmtId="3" fontId="2" fillId="0" borderId="0" xfId="0" applyNumberFormat="1" applyFont="1" applyAlignment="1">
      <alignment horizontal="left"/>
    </xf>
    <xf numFmtId="165" fontId="4" fillId="0" borderId="0" xfId="0" applyNumberFormat="1" applyFont="1"/>
    <xf numFmtId="5" fontId="5" fillId="2" borderId="1" xfId="0" applyNumberFormat="1" applyFont="1" applyFill="1" applyBorder="1"/>
    <xf numFmtId="38" fontId="2" fillId="0" borderId="0" xfId="1" applyNumberFormat="1" applyFont="1"/>
    <xf numFmtId="9" fontId="5" fillId="2" borderId="0" xfId="2" applyFont="1" applyFill="1" applyAlignment="1">
      <alignment horizontal="center"/>
    </xf>
    <xf numFmtId="5" fontId="2" fillId="0" borderId="0" xfId="0" applyNumberFormat="1" applyFont="1"/>
    <xf numFmtId="38" fontId="6" fillId="0" borderId="0" xfId="0" applyNumberFormat="1" applyFont="1"/>
    <xf numFmtId="9" fontId="5" fillId="0" borderId="0" xfId="2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10" fontId="2" fillId="0" borderId="0" xfId="0" quotePrefix="1" applyNumberFormat="1" applyFont="1" applyAlignment="1">
      <alignment horizontal="left"/>
    </xf>
    <xf numFmtId="0" fontId="2" fillId="2" borderId="0" xfId="0" applyFont="1" applyFill="1"/>
    <xf numFmtId="0" fontId="2" fillId="0" borderId="4" xfId="0" applyFont="1" applyBorder="1"/>
    <xf numFmtId="1" fontId="2" fillId="3" borderId="0" xfId="0" applyNumberFormat="1" applyFont="1" applyFill="1" applyAlignment="1">
      <alignment horizontal="center"/>
    </xf>
    <xf numFmtId="165" fontId="2" fillId="3" borderId="0" xfId="2" applyNumberFormat="1" applyFont="1" applyFill="1" applyAlignment="1">
      <alignment horizontal="center"/>
    </xf>
    <xf numFmtId="3" fontId="2" fillId="3" borderId="0" xfId="0" applyNumberFormat="1" applyFont="1" applyFill="1"/>
    <xf numFmtId="38" fontId="2" fillId="3" borderId="0" xfId="1" applyNumberFormat="1" applyFont="1" applyFill="1" applyAlignment="1">
      <alignment horizontal="right"/>
    </xf>
    <xf numFmtId="0" fontId="2" fillId="3" borderId="0" xfId="0" applyFont="1" applyFill="1"/>
    <xf numFmtId="9" fontId="2" fillId="0" borderId="5" xfId="0" applyNumberFormat="1" applyFont="1" applyBorder="1"/>
    <xf numFmtId="9" fontId="2" fillId="0" borderId="8" xfId="0" applyNumberFormat="1" applyFont="1" applyBorder="1"/>
    <xf numFmtId="3" fontId="2" fillId="0" borderId="9" xfId="0" applyNumberFormat="1" applyFont="1" applyBorder="1"/>
    <xf numFmtId="165" fontId="2" fillId="0" borderId="10" xfId="0" applyNumberFormat="1" applyFont="1" applyBorder="1"/>
    <xf numFmtId="165" fontId="7" fillId="0" borderId="1" xfId="0" applyNumberFormat="1" applyFont="1" applyBorder="1"/>
    <xf numFmtId="9" fontId="2" fillId="0" borderId="7" xfId="0" applyNumberFormat="1" applyFont="1" applyBorder="1"/>
    <xf numFmtId="9" fontId="2" fillId="0" borderId="11" xfId="0" applyNumberFormat="1" applyFont="1" applyBorder="1"/>
    <xf numFmtId="165" fontId="2" fillId="0" borderId="6" xfId="0" applyNumberFormat="1" applyFont="1" applyBorder="1"/>
    <xf numFmtId="0" fontId="2" fillId="4" borderId="0" xfId="0" applyFont="1" applyFill="1"/>
    <xf numFmtId="0" fontId="2" fillId="4" borderId="0" xfId="0" applyFont="1" applyFill="1" applyAlignment="1">
      <alignment horizontal="center"/>
    </xf>
    <xf numFmtId="10" fontId="2" fillId="4" borderId="0" xfId="0" applyNumberFormat="1" applyFont="1" applyFill="1" applyAlignment="1">
      <alignment horizontal="left"/>
    </xf>
    <xf numFmtId="0" fontId="2" fillId="5" borderId="0" xfId="0" applyFont="1" applyFill="1"/>
    <xf numFmtId="0" fontId="8" fillId="0" borderId="0" xfId="3"/>
    <xf numFmtId="0" fontId="6" fillId="4" borderId="0" xfId="0" applyFont="1" applyFill="1"/>
    <xf numFmtId="2" fontId="0" fillId="5" borderId="0" xfId="0" applyNumberFormat="1" applyFill="1" applyAlignment="1">
      <alignment horizontal="center"/>
    </xf>
    <xf numFmtId="0" fontId="2" fillId="5" borderId="0" xfId="0" applyFont="1" applyFill="1" applyAlignment="1">
      <alignment horizontal="center"/>
    </xf>
    <xf numFmtId="10" fontId="2" fillId="5" borderId="0" xfId="0" quotePrefix="1" applyNumberFormat="1" applyFont="1" applyFill="1" applyAlignment="1">
      <alignment horizontal="left"/>
    </xf>
    <xf numFmtId="0" fontId="2" fillId="5" borderId="0" xfId="0" applyFont="1" applyFill="1" applyAlignment="1">
      <alignment horizontal="left"/>
    </xf>
    <xf numFmtId="0" fontId="0" fillId="5" borderId="0" xfId="0" applyFill="1"/>
    <xf numFmtId="1" fontId="2" fillId="5" borderId="0" xfId="2" applyNumberFormat="1" applyFont="1" applyFill="1" applyAlignment="1">
      <alignment horizontal="center"/>
    </xf>
    <xf numFmtId="9" fontId="2" fillId="5" borderId="0" xfId="2" applyFont="1" applyFill="1" applyAlignment="1">
      <alignment horizontal="center"/>
    </xf>
    <xf numFmtId="3" fontId="2" fillId="5" borderId="0" xfId="0" applyNumberFormat="1" applyFont="1" applyFill="1"/>
    <xf numFmtId="0" fontId="9" fillId="5" borderId="0" xfId="0" applyFont="1" applyFill="1"/>
    <xf numFmtId="164" fontId="2" fillId="5" borderId="0" xfId="0" applyNumberFormat="1" applyFont="1" applyFill="1"/>
    <xf numFmtId="0" fontId="3" fillId="6" borderId="0" xfId="0" applyFont="1" applyFill="1" applyAlignment="1">
      <alignment horizontal="left"/>
    </xf>
    <xf numFmtId="1" fontId="2" fillId="6" borderId="0" xfId="0" applyNumberFormat="1" applyFont="1" applyFill="1" applyAlignment="1">
      <alignment horizontal="center"/>
    </xf>
    <xf numFmtId="1" fontId="0" fillId="6" borderId="0" xfId="0" applyNumberFormat="1" applyFill="1" applyAlignment="1">
      <alignment horizontal="center"/>
    </xf>
    <xf numFmtId="1" fontId="2" fillId="6" borderId="0" xfId="1" applyNumberFormat="1" applyFont="1" applyFill="1" applyAlignment="1">
      <alignment horizontal="center"/>
    </xf>
    <xf numFmtId="0" fontId="0" fillId="6" borderId="0" xfId="0" applyFill="1"/>
    <xf numFmtId="0" fontId="2" fillId="6" borderId="0" xfId="0" applyFont="1" applyFill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9525</xdr:rowOff>
    </xdr:from>
    <xdr:to>
      <xdr:col>9</xdr:col>
      <xdr:colOff>9525</xdr:colOff>
      <xdr:row>20</xdr:row>
      <xdr:rowOff>171450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724400" y="180975"/>
          <a:ext cx="619125" cy="2857500"/>
        </a:xfrm>
        <a:prstGeom prst="rect">
          <a:avLst/>
        </a:prstGeom>
        <a:noFill/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19049</xdr:colOff>
      <xdr:row>0</xdr:row>
      <xdr:rowOff>9525</xdr:rowOff>
    </xdr:from>
    <xdr:to>
      <xdr:col>15</xdr:col>
      <xdr:colOff>9524</xdr:colOff>
      <xdr:row>20</xdr:row>
      <xdr:rowOff>161925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743824" y="9525"/>
          <a:ext cx="1209675" cy="38671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504825</xdr:colOff>
      <xdr:row>21</xdr:row>
      <xdr:rowOff>133349</xdr:rowOff>
    </xdr:from>
    <xdr:to>
      <xdr:col>16</xdr:col>
      <xdr:colOff>0</xdr:colOff>
      <xdr:row>25</xdr:row>
      <xdr:rowOff>28574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819900" y="4038599"/>
          <a:ext cx="2095500" cy="5429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aigbraemer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"/>
  <sheetViews>
    <sheetView tabSelected="1" topLeftCell="A2" workbookViewId="0">
      <selection activeCell="H25" sqref="H25"/>
    </sheetView>
  </sheetViews>
  <sheetFormatPr defaultColWidth="7.69140625" defaultRowHeight="12.45" x14ac:dyDescent="0.3"/>
  <cols>
    <col min="1" max="1" width="8.69140625" style="1" customWidth="1"/>
    <col min="2" max="2" width="8.3046875" style="1" customWidth="1"/>
    <col min="3" max="3" width="7.69140625" style="1" customWidth="1"/>
    <col min="4" max="4" width="7.53515625" style="1" customWidth="1"/>
    <col min="5" max="5" width="8.15234375" style="1" customWidth="1"/>
    <col min="6" max="6" width="9.69140625" style="1" customWidth="1"/>
    <col min="7" max="7" width="8.3046875" style="1" customWidth="1"/>
    <col min="8" max="8" width="9.53515625" style="1" customWidth="1"/>
    <col min="9" max="9" width="9.15234375" style="1" customWidth="1"/>
    <col min="10" max="10" width="8.15234375" style="1" customWidth="1"/>
    <col min="11" max="11" width="9.3828125" style="3" customWidth="1"/>
    <col min="12" max="12" width="7.84375" style="1" customWidth="1"/>
    <col min="13" max="13" width="3.3828125" style="1" customWidth="1"/>
    <col min="14" max="14" width="10.3828125" style="1" bestFit="1" customWidth="1"/>
    <col min="15" max="15" width="7.84375" style="1" customWidth="1"/>
    <col min="16" max="16" width="9.3828125" style="1" customWidth="1"/>
    <col min="17" max="20" width="7.69140625" style="1"/>
    <col min="21" max="21" width="7.69140625" style="1" customWidth="1"/>
    <col min="22" max="254" width="7.69140625" style="1"/>
    <col min="255" max="255" width="6.84375" style="1" customWidth="1"/>
    <col min="256" max="256" width="10.69140625" style="1" customWidth="1"/>
    <col min="257" max="257" width="7.69140625" style="1" customWidth="1"/>
    <col min="258" max="258" width="8.3046875" style="1" customWidth="1"/>
    <col min="259" max="259" width="9.15234375" style="1" customWidth="1"/>
    <col min="260" max="260" width="10.53515625" style="1" customWidth="1"/>
    <col min="261" max="262" width="9.53515625" style="1" customWidth="1"/>
    <col min="263" max="263" width="9.15234375" style="1" customWidth="1"/>
    <col min="264" max="264" width="9.3046875" style="1" customWidth="1"/>
    <col min="265" max="266" width="0" style="1" hidden="1" customWidth="1"/>
    <col min="267" max="267" width="10.15234375" style="1" customWidth="1"/>
    <col min="268" max="268" width="7.84375" style="1" customWidth="1"/>
    <col min="269" max="269" width="8.53515625" style="1" customWidth="1"/>
    <col min="270" max="270" width="10.3828125" style="1" bestFit="1" customWidth="1"/>
    <col min="271" max="271" width="7.84375" style="1" customWidth="1"/>
    <col min="272" max="272" width="8.69140625" style="1" customWidth="1"/>
    <col min="273" max="276" width="7.69140625" style="1"/>
    <col min="277" max="277" width="7.69140625" style="1" customWidth="1"/>
    <col min="278" max="510" width="7.69140625" style="1"/>
    <col min="511" max="511" width="6.84375" style="1" customWidth="1"/>
    <col min="512" max="512" width="10.69140625" style="1" customWidth="1"/>
    <col min="513" max="513" width="7.69140625" style="1" customWidth="1"/>
    <col min="514" max="514" width="8.3046875" style="1" customWidth="1"/>
    <col min="515" max="515" width="9.15234375" style="1" customWidth="1"/>
    <col min="516" max="516" width="10.53515625" style="1" customWidth="1"/>
    <col min="517" max="518" width="9.53515625" style="1" customWidth="1"/>
    <col min="519" max="519" width="9.15234375" style="1" customWidth="1"/>
    <col min="520" max="520" width="9.3046875" style="1" customWidth="1"/>
    <col min="521" max="522" width="0" style="1" hidden="1" customWidth="1"/>
    <col min="523" max="523" width="10.15234375" style="1" customWidth="1"/>
    <col min="524" max="524" width="7.84375" style="1" customWidth="1"/>
    <col min="525" max="525" width="8.53515625" style="1" customWidth="1"/>
    <col min="526" max="526" width="10.3828125" style="1" bestFit="1" customWidth="1"/>
    <col min="527" max="527" width="7.84375" style="1" customWidth="1"/>
    <col min="528" max="528" width="8.69140625" style="1" customWidth="1"/>
    <col min="529" max="532" width="7.69140625" style="1"/>
    <col min="533" max="533" width="7.69140625" style="1" customWidth="1"/>
    <col min="534" max="766" width="7.69140625" style="1"/>
    <col min="767" max="767" width="6.84375" style="1" customWidth="1"/>
    <col min="768" max="768" width="10.69140625" style="1" customWidth="1"/>
    <col min="769" max="769" width="7.69140625" style="1" customWidth="1"/>
    <col min="770" max="770" width="8.3046875" style="1" customWidth="1"/>
    <col min="771" max="771" width="9.15234375" style="1" customWidth="1"/>
    <col min="772" max="772" width="10.53515625" style="1" customWidth="1"/>
    <col min="773" max="774" width="9.53515625" style="1" customWidth="1"/>
    <col min="775" max="775" width="9.15234375" style="1" customWidth="1"/>
    <col min="776" max="776" width="9.3046875" style="1" customWidth="1"/>
    <col min="777" max="778" width="0" style="1" hidden="1" customWidth="1"/>
    <col min="779" max="779" width="10.15234375" style="1" customWidth="1"/>
    <col min="780" max="780" width="7.84375" style="1" customWidth="1"/>
    <col min="781" max="781" width="8.53515625" style="1" customWidth="1"/>
    <col min="782" max="782" width="10.3828125" style="1" bestFit="1" customWidth="1"/>
    <col min="783" max="783" width="7.84375" style="1" customWidth="1"/>
    <col min="784" max="784" width="8.69140625" style="1" customWidth="1"/>
    <col min="785" max="788" width="7.69140625" style="1"/>
    <col min="789" max="789" width="7.69140625" style="1" customWidth="1"/>
    <col min="790" max="1022" width="7.69140625" style="1"/>
    <col min="1023" max="1023" width="6.84375" style="1" customWidth="1"/>
    <col min="1024" max="1024" width="10.69140625" style="1" customWidth="1"/>
    <col min="1025" max="1025" width="7.69140625" style="1" customWidth="1"/>
    <col min="1026" max="1026" width="8.3046875" style="1" customWidth="1"/>
    <col min="1027" max="1027" width="9.15234375" style="1" customWidth="1"/>
    <col min="1028" max="1028" width="10.53515625" style="1" customWidth="1"/>
    <col min="1029" max="1030" width="9.53515625" style="1" customWidth="1"/>
    <col min="1031" max="1031" width="9.15234375" style="1" customWidth="1"/>
    <col min="1032" max="1032" width="9.3046875" style="1" customWidth="1"/>
    <col min="1033" max="1034" width="0" style="1" hidden="1" customWidth="1"/>
    <col min="1035" max="1035" width="10.15234375" style="1" customWidth="1"/>
    <col min="1036" max="1036" width="7.84375" style="1" customWidth="1"/>
    <col min="1037" max="1037" width="8.53515625" style="1" customWidth="1"/>
    <col min="1038" max="1038" width="10.3828125" style="1" bestFit="1" customWidth="1"/>
    <col min="1039" max="1039" width="7.84375" style="1" customWidth="1"/>
    <col min="1040" max="1040" width="8.69140625" style="1" customWidth="1"/>
    <col min="1041" max="1044" width="7.69140625" style="1"/>
    <col min="1045" max="1045" width="7.69140625" style="1" customWidth="1"/>
    <col min="1046" max="1278" width="7.69140625" style="1"/>
    <col min="1279" max="1279" width="6.84375" style="1" customWidth="1"/>
    <col min="1280" max="1280" width="10.69140625" style="1" customWidth="1"/>
    <col min="1281" max="1281" width="7.69140625" style="1" customWidth="1"/>
    <col min="1282" max="1282" width="8.3046875" style="1" customWidth="1"/>
    <col min="1283" max="1283" width="9.15234375" style="1" customWidth="1"/>
    <col min="1284" max="1284" width="10.53515625" style="1" customWidth="1"/>
    <col min="1285" max="1286" width="9.53515625" style="1" customWidth="1"/>
    <col min="1287" max="1287" width="9.15234375" style="1" customWidth="1"/>
    <col min="1288" max="1288" width="9.3046875" style="1" customWidth="1"/>
    <col min="1289" max="1290" width="0" style="1" hidden="1" customWidth="1"/>
    <col min="1291" max="1291" width="10.15234375" style="1" customWidth="1"/>
    <col min="1292" max="1292" width="7.84375" style="1" customWidth="1"/>
    <col min="1293" max="1293" width="8.53515625" style="1" customWidth="1"/>
    <col min="1294" max="1294" width="10.3828125" style="1" bestFit="1" customWidth="1"/>
    <col min="1295" max="1295" width="7.84375" style="1" customWidth="1"/>
    <col min="1296" max="1296" width="8.69140625" style="1" customWidth="1"/>
    <col min="1297" max="1300" width="7.69140625" style="1"/>
    <col min="1301" max="1301" width="7.69140625" style="1" customWidth="1"/>
    <col min="1302" max="1534" width="7.69140625" style="1"/>
    <col min="1535" max="1535" width="6.84375" style="1" customWidth="1"/>
    <col min="1536" max="1536" width="10.69140625" style="1" customWidth="1"/>
    <col min="1537" max="1537" width="7.69140625" style="1" customWidth="1"/>
    <col min="1538" max="1538" width="8.3046875" style="1" customWidth="1"/>
    <col min="1539" max="1539" width="9.15234375" style="1" customWidth="1"/>
    <col min="1540" max="1540" width="10.53515625" style="1" customWidth="1"/>
    <col min="1541" max="1542" width="9.53515625" style="1" customWidth="1"/>
    <col min="1543" max="1543" width="9.15234375" style="1" customWidth="1"/>
    <col min="1544" max="1544" width="9.3046875" style="1" customWidth="1"/>
    <col min="1545" max="1546" width="0" style="1" hidden="1" customWidth="1"/>
    <col min="1547" max="1547" width="10.15234375" style="1" customWidth="1"/>
    <col min="1548" max="1548" width="7.84375" style="1" customWidth="1"/>
    <col min="1549" max="1549" width="8.53515625" style="1" customWidth="1"/>
    <col min="1550" max="1550" width="10.3828125" style="1" bestFit="1" customWidth="1"/>
    <col min="1551" max="1551" width="7.84375" style="1" customWidth="1"/>
    <col min="1552" max="1552" width="8.69140625" style="1" customWidth="1"/>
    <col min="1553" max="1556" width="7.69140625" style="1"/>
    <col min="1557" max="1557" width="7.69140625" style="1" customWidth="1"/>
    <col min="1558" max="1790" width="7.69140625" style="1"/>
    <col min="1791" max="1791" width="6.84375" style="1" customWidth="1"/>
    <col min="1792" max="1792" width="10.69140625" style="1" customWidth="1"/>
    <col min="1793" max="1793" width="7.69140625" style="1" customWidth="1"/>
    <col min="1794" max="1794" width="8.3046875" style="1" customWidth="1"/>
    <col min="1795" max="1795" width="9.15234375" style="1" customWidth="1"/>
    <col min="1796" max="1796" width="10.53515625" style="1" customWidth="1"/>
    <col min="1797" max="1798" width="9.53515625" style="1" customWidth="1"/>
    <col min="1799" max="1799" width="9.15234375" style="1" customWidth="1"/>
    <col min="1800" max="1800" width="9.3046875" style="1" customWidth="1"/>
    <col min="1801" max="1802" width="0" style="1" hidden="1" customWidth="1"/>
    <col min="1803" max="1803" width="10.15234375" style="1" customWidth="1"/>
    <col min="1804" max="1804" width="7.84375" style="1" customWidth="1"/>
    <col min="1805" max="1805" width="8.53515625" style="1" customWidth="1"/>
    <col min="1806" max="1806" width="10.3828125" style="1" bestFit="1" customWidth="1"/>
    <col min="1807" max="1807" width="7.84375" style="1" customWidth="1"/>
    <col min="1808" max="1808" width="8.69140625" style="1" customWidth="1"/>
    <col min="1809" max="1812" width="7.69140625" style="1"/>
    <col min="1813" max="1813" width="7.69140625" style="1" customWidth="1"/>
    <col min="1814" max="2046" width="7.69140625" style="1"/>
    <col min="2047" max="2047" width="6.84375" style="1" customWidth="1"/>
    <col min="2048" max="2048" width="10.69140625" style="1" customWidth="1"/>
    <col min="2049" max="2049" width="7.69140625" style="1" customWidth="1"/>
    <col min="2050" max="2050" width="8.3046875" style="1" customWidth="1"/>
    <col min="2051" max="2051" width="9.15234375" style="1" customWidth="1"/>
    <col min="2052" max="2052" width="10.53515625" style="1" customWidth="1"/>
    <col min="2053" max="2054" width="9.53515625" style="1" customWidth="1"/>
    <col min="2055" max="2055" width="9.15234375" style="1" customWidth="1"/>
    <col min="2056" max="2056" width="9.3046875" style="1" customWidth="1"/>
    <col min="2057" max="2058" width="0" style="1" hidden="1" customWidth="1"/>
    <col min="2059" max="2059" width="10.15234375" style="1" customWidth="1"/>
    <col min="2060" max="2060" width="7.84375" style="1" customWidth="1"/>
    <col min="2061" max="2061" width="8.53515625" style="1" customWidth="1"/>
    <col min="2062" max="2062" width="10.3828125" style="1" bestFit="1" customWidth="1"/>
    <col min="2063" max="2063" width="7.84375" style="1" customWidth="1"/>
    <col min="2064" max="2064" width="8.69140625" style="1" customWidth="1"/>
    <col min="2065" max="2068" width="7.69140625" style="1"/>
    <col min="2069" max="2069" width="7.69140625" style="1" customWidth="1"/>
    <col min="2070" max="2302" width="7.69140625" style="1"/>
    <col min="2303" max="2303" width="6.84375" style="1" customWidth="1"/>
    <col min="2304" max="2304" width="10.69140625" style="1" customWidth="1"/>
    <col min="2305" max="2305" width="7.69140625" style="1" customWidth="1"/>
    <col min="2306" max="2306" width="8.3046875" style="1" customWidth="1"/>
    <col min="2307" max="2307" width="9.15234375" style="1" customWidth="1"/>
    <col min="2308" max="2308" width="10.53515625" style="1" customWidth="1"/>
    <col min="2309" max="2310" width="9.53515625" style="1" customWidth="1"/>
    <col min="2311" max="2311" width="9.15234375" style="1" customWidth="1"/>
    <col min="2312" max="2312" width="9.3046875" style="1" customWidth="1"/>
    <col min="2313" max="2314" width="0" style="1" hidden="1" customWidth="1"/>
    <col min="2315" max="2315" width="10.15234375" style="1" customWidth="1"/>
    <col min="2316" max="2316" width="7.84375" style="1" customWidth="1"/>
    <col min="2317" max="2317" width="8.53515625" style="1" customWidth="1"/>
    <col min="2318" max="2318" width="10.3828125" style="1" bestFit="1" customWidth="1"/>
    <col min="2319" max="2319" width="7.84375" style="1" customWidth="1"/>
    <col min="2320" max="2320" width="8.69140625" style="1" customWidth="1"/>
    <col min="2321" max="2324" width="7.69140625" style="1"/>
    <col min="2325" max="2325" width="7.69140625" style="1" customWidth="1"/>
    <col min="2326" max="2558" width="7.69140625" style="1"/>
    <col min="2559" max="2559" width="6.84375" style="1" customWidth="1"/>
    <col min="2560" max="2560" width="10.69140625" style="1" customWidth="1"/>
    <col min="2561" max="2561" width="7.69140625" style="1" customWidth="1"/>
    <col min="2562" max="2562" width="8.3046875" style="1" customWidth="1"/>
    <col min="2563" max="2563" width="9.15234375" style="1" customWidth="1"/>
    <col min="2564" max="2564" width="10.53515625" style="1" customWidth="1"/>
    <col min="2565" max="2566" width="9.53515625" style="1" customWidth="1"/>
    <col min="2567" max="2567" width="9.15234375" style="1" customWidth="1"/>
    <col min="2568" max="2568" width="9.3046875" style="1" customWidth="1"/>
    <col min="2569" max="2570" width="0" style="1" hidden="1" customWidth="1"/>
    <col min="2571" max="2571" width="10.15234375" style="1" customWidth="1"/>
    <col min="2572" max="2572" width="7.84375" style="1" customWidth="1"/>
    <col min="2573" max="2573" width="8.53515625" style="1" customWidth="1"/>
    <col min="2574" max="2574" width="10.3828125" style="1" bestFit="1" customWidth="1"/>
    <col min="2575" max="2575" width="7.84375" style="1" customWidth="1"/>
    <col min="2576" max="2576" width="8.69140625" style="1" customWidth="1"/>
    <col min="2577" max="2580" width="7.69140625" style="1"/>
    <col min="2581" max="2581" width="7.69140625" style="1" customWidth="1"/>
    <col min="2582" max="2814" width="7.69140625" style="1"/>
    <col min="2815" max="2815" width="6.84375" style="1" customWidth="1"/>
    <col min="2816" max="2816" width="10.69140625" style="1" customWidth="1"/>
    <col min="2817" max="2817" width="7.69140625" style="1" customWidth="1"/>
    <col min="2818" max="2818" width="8.3046875" style="1" customWidth="1"/>
    <col min="2819" max="2819" width="9.15234375" style="1" customWidth="1"/>
    <col min="2820" max="2820" width="10.53515625" style="1" customWidth="1"/>
    <col min="2821" max="2822" width="9.53515625" style="1" customWidth="1"/>
    <col min="2823" max="2823" width="9.15234375" style="1" customWidth="1"/>
    <col min="2824" max="2824" width="9.3046875" style="1" customWidth="1"/>
    <col min="2825" max="2826" width="0" style="1" hidden="1" customWidth="1"/>
    <col min="2827" max="2827" width="10.15234375" style="1" customWidth="1"/>
    <col min="2828" max="2828" width="7.84375" style="1" customWidth="1"/>
    <col min="2829" max="2829" width="8.53515625" style="1" customWidth="1"/>
    <col min="2830" max="2830" width="10.3828125" style="1" bestFit="1" customWidth="1"/>
    <col min="2831" max="2831" width="7.84375" style="1" customWidth="1"/>
    <col min="2832" max="2832" width="8.69140625" style="1" customWidth="1"/>
    <col min="2833" max="2836" width="7.69140625" style="1"/>
    <col min="2837" max="2837" width="7.69140625" style="1" customWidth="1"/>
    <col min="2838" max="3070" width="7.69140625" style="1"/>
    <col min="3071" max="3071" width="6.84375" style="1" customWidth="1"/>
    <col min="3072" max="3072" width="10.69140625" style="1" customWidth="1"/>
    <col min="3073" max="3073" width="7.69140625" style="1" customWidth="1"/>
    <col min="3074" max="3074" width="8.3046875" style="1" customWidth="1"/>
    <col min="3075" max="3075" width="9.15234375" style="1" customWidth="1"/>
    <col min="3076" max="3076" width="10.53515625" style="1" customWidth="1"/>
    <col min="3077" max="3078" width="9.53515625" style="1" customWidth="1"/>
    <col min="3079" max="3079" width="9.15234375" style="1" customWidth="1"/>
    <col min="3080" max="3080" width="9.3046875" style="1" customWidth="1"/>
    <col min="3081" max="3082" width="0" style="1" hidden="1" customWidth="1"/>
    <col min="3083" max="3083" width="10.15234375" style="1" customWidth="1"/>
    <col min="3084" max="3084" width="7.84375" style="1" customWidth="1"/>
    <col min="3085" max="3085" width="8.53515625" style="1" customWidth="1"/>
    <col min="3086" max="3086" width="10.3828125" style="1" bestFit="1" customWidth="1"/>
    <col min="3087" max="3087" width="7.84375" style="1" customWidth="1"/>
    <col min="3088" max="3088" width="8.69140625" style="1" customWidth="1"/>
    <col min="3089" max="3092" width="7.69140625" style="1"/>
    <col min="3093" max="3093" width="7.69140625" style="1" customWidth="1"/>
    <col min="3094" max="3326" width="7.69140625" style="1"/>
    <col min="3327" max="3327" width="6.84375" style="1" customWidth="1"/>
    <col min="3328" max="3328" width="10.69140625" style="1" customWidth="1"/>
    <col min="3329" max="3329" width="7.69140625" style="1" customWidth="1"/>
    <col min="3330" max="3330" width="8.3046875" style="1" customWidth="1"/>
    <col min="3331" max="3331" width="9.15234375" style="1" customWidth="1"/>
    <col min="3332" max="3332" width="10.53515625" style="1" customWidth="1"/>
    <col min="3333" max="3334" width="9.53515625" style="1" customWidth="1"/>
    <col min="3335" max="3335" width="9.15234375" style="1" customWidth="1"/>
    <col min="3336" max="3336" width="9.3046875" style="1" customWidth="1"/>
    <col min="3337" max="3338" width="0" style="1" hidden="1" customWidth="1"/>
    <col min="3339" max="3339" width="10.15234375" style="1" customWidth="1"/>
    <col min="3340" max="3340" width="7.84375" style="1" customWidth="1"/>
    <col min="3341" max="3341" width="8.53515625" style="1" customWidth="1"/>
    <col min="3342" max="3342" width="10.3828125" style="1" bestFit="1" customWidth="1"/>
    <col min="3343" max="3343" width="7.84375" style="1" customWidth="1"/>
    <col min="3344" max="3344" width="8.69140625" style="1" customWidth="1"/>
    <col min="3345" max="3348" width="7.69140625" style="1"/>
    <col min="3349" max="3349" width="7.69140625" style="1" customWidth="1"/>
    <col min="3350" max="3582" width="7.69140625" style="1"/>
    <col min="3583" max="3583" width="6.84375" style="1" customWidth="1"/>
    <col min="3584" max="3584" width="10.69140625" style="1" customWidth="1"/>
    <col min="3585" max="3585" width="7.69140625" style="1" customWidth="1"/>
    <col min="3586" max="3586" width="8.3046875" style="1" customWidth="1"/>
    <col min="3587" max="3587" width="9.15234375" style="1" customWidth="1"/>
    <col min="3588" max="3588" width="10.53515625" style="1" customWidth="1"/>
    <col min="3589" max="3590" width="9.53515625" style="1" customWidth="1"/>
    <col min="3591" max="3591" width="9.15234375" style="1" customWidth="1"/>
    <col min="3592" max="3592" width="9.3046875" style="1" customWidth="1"/>
    <col min="3593" max="3594" width="0" style="1" hidden="1" customWidth="1"/>
    <col min="3595" max="3595" width="10.15234375" style="1" customWidth="1"/>
    <col min="3596" max="3596" width="7.84375" style="1" customWidth="1"/>
    <col min="3597" max="3597" width="8.53515625" style="1" customWidth="1"/>
    <col min="3598" max="3598" width="10.3828125" style="1" bestFit="1" customWidth="1"/>
    <col min="3599" max="3599" width="7.84375" style="1" customWidth="1"/>
    <col min="3600" max="3600" width="8.69140625" style="1" customWidth="1"/>
    <col min="3601" max="3604" width="7.69140625" style="1"/>
    <col min="3605" max="3605" width="7.69140625" style="1" customWidth="1"/>
    <col min="3606" max="3838" width="7.69140625" style="1"/>
    <col min="3839" max="3839" width="6.84375" style="1" customWidth="1"/>
    <col min="3840" max="3840" width="10.69140625" style="1" customWidth="1"/>
    <col min="3841" max="3841" width="7.69140625" style="1" customWidth="1"/>
    <col min="3842" max="3842" width="8.3046875" style="1" customWidth="1"/>
    <col min="3843" max="3843" width="9.15234375" style="1" customWidth="1"/>
    <col min="3844" max="3844" width="10.53515625" style="1" customWidth="1"/>
    <col min="3845" max="3846" width="9.53515625" style="1" customWidth="1"/>
    <col min="3847" max="3847" width="9.15234375" style="1" customWidth="1"/>
    <col min="3848" max="3848" width="9.3046875" style="1" customWidth="1"/>
    <col min="3849" max="3850" width="0" style="1" hidden="1" customWidth="1"/>
    <col min="3851" max="3851" width="10.15234375" style="1" customWidth="1"/>
    <col min="3852" max="3852" width="7.84375" style="1" customWidth="1"/>
    <col min="3853" max="3853" width="8.53515625" style="1" customWidth="1"/>
    <col min="3854" max="3854" width="10.3828125" style="1" bestFit="1" customWidth="1"/>
    <col min="3855" max="3855" width="7.84375" style="1" customWidth="1"/>
    <col min="3856" max="3856" width="8.69140625" style="1" customWidth="1"/>
    <col min="3857" max="3860" width="7.69140625" style="1"/>
    <col min="3861" max="3861" width="7.69140625" style="1" customWidth="1"/>
    <col min="3862" max="4094" width="7.69140625" style="1"/>
    <col min="4095" max="4095" width="6.84375" style="1" customWidth="1"/>
    <col min="4096" max="4096" width="10.69140625" style="1" customWidth="1"/>
    <col min="4097" max="4097" width="7.69140625" style="1" customWidth="1"/>
    <col min="4098" max="4098" width="8.3046875" style="1" customWidth="1"/>
    <col min="4099" max="4099" width="9.15234375" style="1" customWidth="1"/>
    <col min="4100" max="4100" width="10.53515625" style="1" customWidth="1"/>
    <col min="4101" max="4102" width="9.53515625" style="1" customWidth="1"/>
    <col min="4103" max="4103" width="9.15234375" style="1" customWidth="1"/>
    <col min="4104" max="4104" width="9.3046875" style="1" customWidth="1"/>
    <col min="4105" max="4106" width="0" style="1" hidden="1" customWidth="1"/>
    <col min="4107" max="4107" width="10.15234375" style="1" customWidth="1"/>
    <col min="4108" max="4108" width="7.84375" style="1" customWidth="1"/>
    <col min="4109" max="4109" width="8.53515625" style="1" customWidth="1"/>
    <col min="4110" max="4110" width="10.3828125" style="1" bestFit="1" customWidth="1"/>
    <col min="4111" max="4111" width="7.84375" style="1" customWidth="1"/>
    <col min="4112" max="4112" width="8.69140625" style="1" customWidth="1"/>
    <col min="4113" max="4116" width="7.69140625" style="1"/>
    <col min="4117" max="4117" width="7.69140625" style="1" customWidth="1"/>
    <col min="4118" max="4350" width="7.69140625" style="1"/>
    <col min="4351" max="4351" width="6.84375" style="1" customWidth="1"/>
    <col min="4352" max="4352" width="10.69140625" style="1" customWidth="1"/>
    <col min="4353" max="4353" width="7.69140625" style="1" customWidth="1"/>
    <col min="4354" max="4354" width="8.3046875" style="1" customWidth="1"/>
    <col min="4355" max="4355" width="9.15234375" style="1" customWidth="1"/>
    <col min="4356" max="4356" width="10.53515625" style="1" customWidth="1"/>
    <col min="4357" max="4358" width="9.53515625" style="1" customWidth="1"/>
    <col min="4359" max="4359" width="9.15234375" style="1" customWidth="1"/>
    <col min="4360" max="4360" width="9.3046875" style="1" customWidth="1"/>
    <col min="4361" max="4362" width="0" style="1" hidden="1" customWidth="1"/>
    <col min="4363" max="4363" width="10.15234375" style="1" customWidth="1"/>
    <col min="4364" max="4364" width="7.84375" style="1" customWidth="1"/>
    <col min="4365" max="4365" width="8.53515625" style="1" customWidth="1"/>
    <col min="4366" max="4366" width="10.3828125" style="1" bestFit="1" customWidth="1"/>
    <col min="4367" max="4367" width="7.84375" style="1" customWidth="1"/>
    <col min="4368" max="4368" width="8.69140625" style="1" customWidth="1"/>
    <col min="4369" max="4372" width="7.69140625" style="1"/>
    <col min="4373" max="4373" width="7.69140625" style="1" customWidth="1"/>
    <col min="4374" max="4606" width="7.69140625" style="1"/>
    <col min="4607" max="4607" width="6.84375" style="1" customWidth="1"/>
    <col min="4608" max="4608" width="10.69140625" style="1" customWidth="1"/>
    <col min="4609" max="4609" width="7.69140625" style="1" customWidth="1"/>
    <col min="4610" max="4610" width="8.3046875" style="1" customWidth="1"/>
    <col min="4611" max="4611" width="9.15234375" style="1" customWidth="1"/>
    <col min="4612" max="4612" width="10.53515625" style="1" customWidth="1"/>
    <col min="4613" max="4614" width="9.53515625" style="1" customWidth="1"/>
    <col min="4615" max="4615" width="9.15234375" style="1" customWidth="1"/>
    <col min="4616" max="4616" width="9.3046875" style="1" customWidth="1"/>
    <col min="4617" max="4618" width="0" style="1" hidden="1" customWidth="1"/>
    <col min="4619" max="4619" width="10.15234375" style="1" customWidth="1"/>
    <col min="4620" max="4620" width="7.84375" style="1" customWidth="1"/>
    <col min="4621" max="4621" width="8.53515625" style="1" customWidth="1"/>
    <col min="4622" max="4622" width="10.3828125" style="1" bestFit="1" customWidth="1"/>
    <col min="4623" max="4623" width="7.84375" style="1" customWidth="1"/>
    <col min="4624" max="4624" width="8.69140625" style="1" customWidth="1"/>
    <col min="4625" max="4628" width="7.69140625" style="1"/>
    <col min="4629" max="4629" width="7.69140625" style="1" customWidth="1"/>
    <col min="4630" max="4862" width="7.69140625" style="1"/>
    <col min="4863" max="4863" width="6.84375" style="1" customWidth="1"/>
    <col min="4864" max="4864" width="10.69140625" style="1" customWidth="1"/>
    <col min="4865" max="4865" width="7.69140625" style="1" customWidth="1"/>
    <col min="4866" max="4866" width="8.3046875" style="1" customWidth="1"/>
    <col min="4867" max="4867" width="9.15234375" style="1" customWidth="1"/>
    <col min="4868" max="4868" width="10.53515625" style="1" customWidth="1"/>
    <col min="4869" max="4870" width="9.53515625" style="1" customWidth="1"/>
    <col min="4871" max="4871" width="9.15234375" style="1" customWidth="1"/>
    <col min="4872" max="4872" width="9.3046875" style="1" customWidth="1"/>
    <col min="4873" max="4874" width="0" style="1" hidden="1" customWidth="1"/>
    <col min="4875" max="4875" width="10.15234375" style="1" customWidth="1"/>
    <col min="4876" max="4876" width="7.84375" style="1" customWidth="1"/>
    <col min="4877" max="4877" width="8.53515625" style="1" customWidth="1"/>
    <col min="4878" max="4878" width="10.3828125" style="1" bestFit="1" customWidth="1"/>
    <col min="4879" max="4879" width="7.84375" style="1" customWidth="1"/>
    <col min="4880" max="4880" width="8.69140625" style="1" customWidth="1"/>
    <col min="4881" max="4884" width="7.69140625" style="1"/>
    <col min="4885" max="4885" width="7.69140625" style="1" customWidth="1"/>
    <col min="4886" max="5118" width="7.69140625" style="1"/>
    <col min="5119" max="5119" width="6.84375" style="1" customWidth="1"/>
    <col min="5120" max="5120" width="10.69140625" style="1" customWidth="1"/>
    <col min="5121" max="5121" width="7.69140625" style="1" customWidth="1"/>
    <col min="5122" max="5122" width="8.3046875" style="1" customWidth="1"/>
    <col min="5123" max="5123" width="9.15234375" style="1" customWidth="1"/>
    <col min="5124" max="5124" width="10.53515625" style="1" customWidth="1"/>
    <col min="5125" max="5126" width="9.53515625" style="1" customWidth="1"/>
    <col min="5127" max="5127" width="9.15234375" style="1" customWidth="1"/>
    <col min="5128" max="5128" width="9.3046875" style="1" customWidth="1"/>
    <col min="5129" max="5130" width="0" style="1" hidden="1" customWidth="1"/>
    <col min="5131" max="5131" width="10.15234375" style="1" customWidth="1"/>
    <col min="5132" max="5132" width="7.84375" style="1" customWidth="1"/>
    <col min="5133" max="5133" width="8.53515625" style="1" customWidth="1"/>
    <col min="5134" max="5134" width="10.3828125" style="1" bestFit="1" customWidth="1"/>
    <col min="5135" max="5135" width="7.84375" style="1" customWidth="1"/>
    <col min="5136" max="5136" width="8.69140625" style="1" customWidth="1"/>
    <col min="5137" max="5140" width="7.69140625" style="1"/>
    <col min="5141" max="5141" width="7.69140625" style="1" customWidth="1"/>
    <col min="5142" max="5374" width="7.69140625" style="1"/>
    <col min="5375" max="5375" width="6.84375" style="1" customWidth="1"/>
    <col min="5376" max="5376" width="10.69140625" style="1" customWidth="1"/>
    <col min="5377" max="5377" width="7.69140625" style="1" customWidth="1"/>
    <col min="5378" max="5378" width="8.3046875" style="1" customWidth="1"/>
    <col min="5379" max="5379" width="9.15234375" style="1" customWidth="1"/>
    <col min="5380" max="5380" width="10.53515625" style="1" customWidth="1"/>
    <col min="5381" max="5382" width="9.53515625" style="1" customWidth="1"/>
    <col min="5383" max="5383" width="9.15234375" style="1" customWidth="1"/>
    <col min="5384" max="5384" width="9.3046875" style="1" customWidth="1"/>
    <col min="5385" max="5386" width="0" style="1" hidden="1" customWidth="1"/>
    <col min="5387" max="5387" width="10.15234375" style="1" customWidth="1"/>
    <col min="5388" max="5388" width="7.84375" style="1" customWidth="1"/>
    <col min="5389" max="5389" width="8.53515625" style="1" customWidth="1"/>
    <col min="5390" max="5390" width="10.3828125" style="1" bestFit="1" customWidth="1"/>
    <col min="5391" max="5391" width="7.84375" style="1" customWidth="1"/>
    <col min="5392" max="5392" width="8.69140625" style="1" customWidth="1"/>
    <col min="5393" max="5396" width="7.69140625" style="1"/>
    <col min="5397" max="5397" width="7.69140625" style="1" customWidth="1"/>
    <col min="5398" max="5630" width="7.69140625" style="1"/>
    <col min="5631" max="5631" width="6.84375" style="1" customWidth="1"/>
    <col min="5632" max="5632" width="10.69140625" style="1" customWidth="1"/>
    <col min="5633" max="5633" width="7.69140625" style="1" customWidth="1"/>
    <col min="5634" max="5634" width="8.3046875" style="1" customWidth="1"/>
    <col min="5635" max="5635" width="9.15234375" style="1" customWidth="1"/>
    <col min="5636" max="5636" width="10.53515625" style="1" customWidth="1"/>
    <col min="5637" max="5638" width="9.53515625" style="1" customWidth="1"/>
    <col min="5639" max="5639" width="9.15234375" style="1" customWidth="1"/>
    <col min="5640" max="5640" width="9.3046875" style="1" customWidth="1"/>
    <col min="5641" max="5642" width="0" style="1" hidden="1" customWidth="1"/>
    <col min="5643" max="5643" width="10.15234375" style="1" customWidth="1"/>
    <col min="5644" max="5644" width="7.84375" style="1" customWidth="1"/>
    <col min="5645" max="5645" width="8.53515625" style="1" customWidth="1"/>
    <col min="5646" max="5646" width="10.3828125" style="1" bestFit="1" customWidth="1"/>
    <col min="5647" max="5647" width="7.84375" style="1" customWidth="1"/>
    <col min="5648" max="5648" width="8.69140625" style="1" customWidth="1"/>
    <col min="5649" max="5652" width="7.69140625" style="1"/>
    <col min="5653" max="5653" width="7.69140625" style="1" customWidth="1"/>
    <col min="5654" max="5886" width="7.69140625" style="1"/>
    <col min="5887" max="5887" width="6.84375" style="1" customWidth="1"/>
    <col min="5888" max="5888" width="10.69140625" style="1" customWidth="1"/>
    <col min="5889" max="5889" width="7.69140625" style="1" customWidth="1"/>
    <col min="5890" max="5890" width="8.3046875" style="1" customWidth="1"/>
    <col min="5891" max="5891" width="9.15234375" style="1" customWidth="1"/>
    <col min="5892" max="5892" width="10.53515625" style="1" customWidth="1"/>
    <col min="5893" max="5894" width="9.53515625" style="1" customWidth="1"/>
    <col min="5895" max="5895" width="9.15234375" style="1" customWidth="1"/>
    <col min="5896" max="5896" width="9.3046875" style="1" customWidth="1"/>
    <col min="5897" max="5898" width="0" style="1" hidden="1" customWidth="1"/>
    <col min="5899" max="5899" width="10.15234375" style="1" customWidth="1"/>
    <col min="5900" max="5900" width="7.84375" style="1" customWidth="1"/>
    <col min="5901" max="5901" width="8.53515625" style="1" customWidth="1"/>
    <col min="5902" max="5902" width="10.3828125" style="1" bestFit="1" customWidth="1"/>
    <col min="5903" max="5903" width="7.84375" style="1" customWidth="1"/>
    <col min="5904" max="5904" width="8.69140625" style="1" customWidth="1"/>
    <col min="5905" max="5908" width="7.69140625" style="1"/>
    <col min="5909" max="5909" width="7.69140625" style="1" customWidth="1"/>
    <col min="5910" max="6142" width="7.69140625" style="1"/>
    <col min="6143" max="6143" width="6.84375" style="1" customWidth="1"/>
    <col min="6144" max="6144" width="10.69140625" style="1" customWidth="1"/>
    <col min="6145" max="6145" width="7.69140625" style="1" customWidth="1"/>
    <col min="6146" max="6146" width="8.3046875" style="1" customWidth="1"/>
    <col min="6147" max="6147" width="9.15234375" style="1" customWidth="1"/>
    <col min="6148" max="6148" width="10.53515625" style="1" customWidth="1"/>
    <col min="6149" max="6150" width="9.53515625" style="1" customWidth="1"/>
    <col min="6151" max="6151" width="9.15234375" style="1" customWidth="1"/>
    <col min="6152" max="6152" width="9.3046875" style="1" customWidth="1"/>
    <col min="6153" max="6154" width="0" style="1" hidden="1" customWidth="1"/>
    <col min="6155" max="6155" width="10.15234375" style="1" customWidth="1"/>
    <col min="6156" max="6156" width="7.84375" style="1" customWidth="1"/>
    <col min="6157" max="6157" width="8.53515625" style="1" customWidth="1"/>
    <col min="6158" max="6158" width="10.3828125" style="1" bestFit="1" customWidth="1"/>
    <col min="6159" max="6159" width="7.84375" style="1" customWidth="1"/>
    <col min="6160" max="6160" width="8.69140625" style="1" customWidth="1"/>
    <col min="6161" max="6164" width="7.69140625" style="1"/>
    <col min="6165" max="6165" width="7.69140625" style="1" customWidth="1"/>
    <col min="6166" max="6398" width="7.69140625" style="1"/>
    <col min="6399" max="6399" width="6.84375" style="1" customWidth="1"/>
    <col min="6400" max="6400" width="10.69140625" style="1" customWidth="1"/>
    <col min="6401" max="6401" width="7.69140625" style="1" customWidth="1"/>
    <col min="6402" max="6402" width="8.3046875" style="1" customWidth="1"/>
    <col min="6403" max="6403" width="9.15234375" style="1" customWidth="1"/>
    <col min="6404" max="6404" width="10.53515625" style="1" customWidth="1"/>
    <col min="6405" max="6406" width="9.53515625" style="1" customWidth="1"/>
    <col min="6407" max="6407" width="9.15234375" style="1" customWidth="1"/>
    <col min="6408" max="6408" width="9.3046875" style="1" customWidth="1"/>
    <col min="6409" max="6410" width="0" style="1" hidden="1" customWidth="1"/>
    <col min="6411" max="6411" width="10.15234375" style="1" customWidth="1"/>
    <col min="6412" max="6412" width="7.84375" style="1" customWidth="1"/>
    <col min="6413" max="6413" width="8.53515625" style="1" customWidth="1"/>
    <col min="6414" max="6414" width="10.3828125" style="1" bestFit="1" customWidth="1"/>
    <col min="6415" max="6415" width="7.84375" style="1" customWidth="1"/>
    <col min="6416" max="6416" width="8.69140625" style="1" customWidth="1"/>
    <col min="6417" max="6420" width="7.69140625" style="1"/>
    <col min="6421" max="6421" width="7.69140625" style="1" customWidth="1"/>
    <col min="6422" max="6654" width="7.69140625" style="1"/>
    <col min="6655" max="6655" width="6.84375" style="1" customWidth="1"/>
    <col min="6656" max="6656" width="10.69140625" style="1" customWidth="1"/>
    <col min="6657" max="6657" width="7.69140625" style="1" customWidth="1"/>
    <col min="6658" max="6658" width="8.3046875" style="1" customWidth="1"/>
    <col min="6659" max="6659" width="9.15234375" style="1" customWidth="1"/>
    <col min="6660" max="6660" width="10.53515625" style="1" customWidth="1"/>
    <col min="6661" max="6662" width="9.53515625" style="1" customWidth="1"/>
    <col min="6663" max="6663" width="9.15234375" style="1" customWidth="1"/>
    <col min="6664" max="6664" width="9.3046875" style="1" customWidth="1"/>
    <col min="6665" max="6666" width="0" style="1" hidden="1" customWidth="1"/>
    <col min="6667" max="6667" width="10.15234375" style="1" customWidth="1"/>
    <col min="6668" max="6668" width="7.84375" style="1" customWidth="1"/>
    <col min="6669" max="6669" width="8.53515625" style="1" customWidth="1"/>
    <col min="6670" max="6670" width="10.3828125" style="1" bestFit="1" customWidth="1"/>
    <col min="6671" max="6671" width="7.84375" style="1" customWidth="1"/>
    <col min="6672" max="6672" width="8.69140625" style="1" customWidth="1"/>
    <col min="6673" max="6676" width="7.69140625" style="1"/>
    <col min="6677" max="6677" width="7.69140625" style="1" customWidth="1"/>
    <col min="6678" max="6910" width="7.69140625" style="1"/>
    <col min="6911" max="6911" width="6.84375" style="1" customWidth="1"/>
    <col min="6912" max="6912" width="10.69140625" style="1" customWidth="1"/>
    <col min="6913" max="6913" width="7.69140625" style="1" customWidth="1"/>
    <col min="6914" max="6914" width="8.3046875" style="1" customWidth="1"/>
    <col min="6915" max="6915" width="9.15234375" style="1" customWidth="1"/>
    <col min="6916" max="6916" width="10.53515625" style="1" customWidth="1"/>
    <col min="6917" max="6918" width="9.53515625" style="1" customWidth="1"/>
    <col min="6919" max="6919" width="9.15234375" style="1" customWidth="1"/>
    <col min="6920" max="6920" width="9.3046875" style="1" customWidth="1"/>
    <col min="6921" max="6922" width="0" style="1" hidden="1" customWidth="1"/>
    <col min="6923" max="6923" width="10.15234375" style="1" customWidth="1"/>
    <col min="6924" max="6924" width="7.84375" style="1" customWidth="1"/>
    <col min="6925" max="6925" width="8.53515625" style="1" customWidth="1"/>
    <col min="6926" max="6926" width="10.3828125" style="1" bestFit="1" customWidth="1"/>
    <col min="6927" max="6927" width="7.84375" style="1" customWidth="1"/>
    <col min="6928" max="6928" width="8.69140625" style="1" customWidth="1"/>
    <col min="6929" max="6932" width="7.69140625" style="1"/>
    <col min="6933" max="6933" width="7.69140625" style="1" customWidth="1"/>
    <col min="6934" max="7166" width="7.69140625" style="1"/>
    <col min="7167" max="7167" width="6.84375" style="1" customWidth="1"/>
    <col min="7168" max="7168" width="10.69140625" style="1" customWidth="1"/>
    <col min="7169" max="7169" width="7.69140625" style="1" customWidth="1"/>
    <col min="7170" max="7170" width="8.3046875" style="1" customWidth="1"/>
    <col min="7171" max="7171" width="9.15234375" style="1" customWidth="1"/>
    <col min="7172" max="7172" width="10.53515625" style="1" customWidth="1"/>
    <col min="7173" max="7174" width="9.53515625" style="1" customWidth="1"/>
    <col min="7175" max="7175" width="9.15234375" style="1" customWidth="1"/>
    <col min="7176" max="7176" width="9.3046875" style="1" customWidth="1"/>
    <col min="7177" max="7178" width="0" style="1" hidden="1" customWidth="1"/>
    <col min="7179" max="7179" width="10.15234375" style="1" customWidth="1"/>
    <col min="7180" max="7180" width="7.84375" style="1" customWidth="1"/>
    <col min="7181" max="7181" width="8.53515625" style="1" customWidth="1"/>
    <col min="7182" max="7182" width="10.3828125" style="1" bestFit="1" customWidth="1"/>
    <col min="7183" max="7183" width="7.84375" style="1" customWidth="1"/>
    <col min="7184" max="7184" width="8.69140625" style="1" customWidth="1"/>
    <col min="7185" max="7188" width="7.69140625" style="1"/>
    <col min="7189" max="7189" width="7.69140625" style="1" customWidth="1"/>
    <col min="7190" max="7422" width="7.69140625" style="1"/>
    <col min="7423" max="7423" width="6.84375" style="1" customWidth="1"/>
    <col min="7424" max="7424" width="10.69140625" style="1" customWidth="1"/>
    <col min="7425" max="7425" width="7.69140625" style="1" customWidth="1"/>
    <col min="7426" max="7426" width="8.3046875" style="1" customWidth="1"/>
    <col min="7427" max="7427" width="9.15234375" style="1" customWidth="1"/>
    <col min="7428" max="7428" width="10.53515625" style="1" customWidth="1"/>
    <col min="7429" max="7430" width="9.53515625" style="1" customWidth="1"/>
    <col min="7431" max="7431" width="9.15234375" style="1" customWidth="1"/>
    <col min="7432" max="7432" width="9.3046875" style="1" customWidth="1"/>
    <col min="7433" max="7434" width="0" style="1" hidden="1" customWidth="1"/>
    <col min="7435" max="7435" width="10.15234375" style="1" customWidth="1"/>
    <col min="7436" max="7436" width="7.84375" style="1" customWidth="1"/>
    <col min="7437" max="7437" width="8.53515625" style="1" customWidth="1"/>
    <col min="7438" max="7438" width="10.3828125" style="1" bestFit="1" customWidth="1"/>
    <col min="7439" max="7439" width="7.84375" style="1" customWidth="1"/>
    <col min="7440" max="7440" width="8.69140625" style="1" customWidth="1"/>
    <col min="7441" max="7444" width="7.69140625" style="1"/>
    <col min="7445" max="7445" width="7.69140625" style="1" customWidth="1"/>
    <col min="7446" max="7678" width="7.69140625" style="1"/>
    <col min="7679" max="7679" width="6.84375" style="1" customWidth="1"/>
    <col min="7680" max="7680" width="10.69140625" style="1" customWidth="1"/>
    <col min="7681" max="7681" width="7.69140625" style="1" customWidth="1"/>
    <col min="7682" max="7682" width="8.3046875" style="1" customWidth="1"/>
    <col min="7683" max="7683" width="9.15234375" style="1" customWidth="1"/>
    <col min="7684" max="7684" width="10.53515625" style="1" customWidth="1"/>
    <col min="7685" max="7686" width="9.53515625" style="1" customWidth="1"/>
    <col min="7687" max="7687" width="9.15234375" style="1" customWidth="1"/>
    <col min="7688" max="7688" width="9.3046875" style="1" customWidth="1"/>
    <col min="7689" max="7690" width="0" style="1" hidden="1" customWidth="1"/>
    <col min="7691" max="7691" width="10.15234375" style="1" customWidth="1"/>
    <col min="7692" max="7692" width="7.84375" style="1" customWidth="1"/>
    <col min="7693" max="7693" width="8.53515625" style="1" customWidth="1"/>
    <col min="7694" max="7694" width="10.3828125" style="1" bestFit="1" customWidth="1"/>
    <col min="7695" max="7695" width="7.84375" style="1" customWidth="1"/>
    <col min="7696" max="7696" width="8.69140625" style="1" customWidth="1"/>
    <col min="7697" max="7700" width="7.69140625" style="1"/>
    <col min="7701" max="7701" width="7.69140625" style="1" customWidth="1"/>
    <col min="7702" max="7934" width="7.69140625" style="1"/>
    <col min="7935" max="7935" width="6.84375" style="1" customWidth="1"/>
    <col min="7936" max="7936" width="10.69140625" style="1" customWidth="1"/>
    <col min="7937" max="7937" width="7.69140625" style="1" customWidth="1"/>
    <col min="7938" max="7938" width="8.3046875" style="1" customWidth="1"/>
    <col min="7939" max="7939" width="9.15234375" style="1" customWidth="1"/>
    <col min="7940" max="7940" width="10.53515625" style="1" customWidth="1"/>
    <col min="7941" max="7942" width="9.53515625" style="1" customWidth="1"/>
    <col min="7943" max="7943" width="9.15234375" style="1" customWidth="1"/>
    <col min="7944" max="7944" width="9.3046875" style="1" customWidth="1"/>
    <col min="7945" max="7946" width="0" style="1" hidden="1" customWidth="1"/>
    <col min="7947" max="7947" width="10.15234375" style="1" customWidth="1"/>
    <col min="7948" max="7948" width="7.84375" style="1" customWidth="1"/>
    <col min="7949" max="7949" width="8.53515625" style="1" customWidth="1"/>
    <col min="7950" max="7950" width="10.3828125" style="1" bestFit="1" customWidth="1"/>
    <col min="7951" max="7951" width="7.84375" style="1" customWidth="1"/>
    <col min="7952" max="7952" width="8.69140625" style="1" customWidth="1"/>
    <col min="7953" max="7956" width="7.69140625" style="1"/>
    <col min="7957" max="7957" width="7.69140625" style="1" customWidth="1"/>
    <col min="7958" max="8190" width="7.69140625" style="1"/>
    <col min="8191" max="8191" width="6.84375" style="1" customWidth="1"/>
    <col min="8192" max="8192" width="10.69140625" style="1" customWidth="1"/>
    <col min="8193" max="8193" width="7.69140625" style="1" customWidth="1"/>
    <col min="8194" max="8194" width="8.3046875" style="1" customWidth="1"/>
    <col min="8195" max="8195" width="9.15234375" style="1" customWidth="1"/>
    <col min="8196" max="8196" width="10.53515625" style="1" customWidth="1"/>
    <col min="8197" max="8198" width="9.53515625" style="1" customWidth="1"/>
    <col min="8199" max="8199" width="9.15234375" style="1" customWidth="1"/>
    <col min="8200" max="8200" width="9.3046875" style="1" customWidth="1"/>
    <col min="8201" max="8202" width="0" style="1" hidden="1" customWidth="1"/>
    <col min="8203" max="8203" width="10.15234375" style="1" customWidth="1"/>
    <col min="8204" max="8204" width="7.84375" style="1" customWidth="1"/>
    <col min="8205" max="8205" width="8.53515625" style="1" customWidth="1"/>
    <col min="8206" max="8206" width="10.3828125" style="1" bestFit="1" customWidth="1"/>
    <col min="8207" max="8207" width="7.84375" style="1" customWidth="1"/>
    <col min="8208" max="8208" width="8.69140625" style="1" customWidth="1"/>
    <col min="8209" max="8212" width="7.69140625" style="1"/>
    <col min="8213" max="8213" width="7.69140625" style="1" customWidth="1"/>
    <col min="8214" max="8446" width="7.69140625" style="1"/>
    <col min="8447" max="8447" width="6.84375" style="1" customWidth="1"/>
    <col min="8448" max="8448" width="10.69140625" style="1" customWidth="1"/>
    <col min="8449" max="8449" width="7.69140625" style="1" customWidth="1"/>
    <col min="8450" max="8450" width="8.3046875" style="1" customWidth="1"/>
    <col min="8451" max="8451" width="9.15234375" style="1" customWidth="1"/>
    <col min="8452" max="8452" width="10.53515625" style="1" customWidth="1"/>
    <col min="8453" max="8454" width="9.53515625" style="1" customWidth="1"/>
    <col min="8455" max="8455" width="9.15234375" style="1" customWidth="1"/>
    <col min="8456" max="8456" width="9.3046875" style="1" customWidth="1"/>
    <col min="8457" max="8458" width="0" style="1" hidden="1" customWidth="1"/>
    <col min="8459" max="8459" width="10.15234375" style="1" customWidth="1"/>
    <col min="8460" max="8460" width="7.84375" style="1" customWidth="1"/>
    <col min="8461" max="8461" width="8.53515625" style="1" customWidth="1"/>
    <col min="8462" max="8462" width="10.3828125" style="1" bestFit="1" customWidth="1"/>
    <col min="8463" max="8463" width="7.84375" style="1" customWidth="1"/>
    <col min="8464" max="8464" width="8.69140625" style="1" customWidth="1"/>
    <col min="8465" max="8468" width="7.69140625" style="1"/>
    <col min="8469" max="8469" width="7.69140625" style="1" customWidth="1"/>
    <col min="8470" max="8702" width="7.69140625" style="1"/>
    <col min="8703" max="8703" width="6.84375" style="1" customWidth="1"/>
    <col min="8704" max="8704" width="10.69140625" style="1" customWidth="1"/>
    <col min="8705" max="8705" width="7.69140625" style="1" customWidth="1"/>
    <col min="8706" max="8706" width="8.3046875" style="1" customWidth="1"/>
    <col min="8707" max="8707" width="9.15234375" style="1" customWidth="1"/>
    <col min="8708" max="8708" width="10.53515625" style="1" customWidth="1"/>
    <col min="8709" max="8710" width="9.53515625" style="1" customWidth="1"/>
    <col min="8711" max="8711" width="9.15234375" style="1" customWidth="1"/>
    <col min="8712" max="8712" width="9.3046875" style="1" customWidth="1"/>
    <col min="8713" max="8714" width="0" style="1" hidden="1" customWidth="1"/>
    <col min="8715" max="8715" width="10.15234375" style="1" customWidth="1"/>
    <col min="8716" max="8716" width="7.84375" style="1" customWidth="1"/>
    <col min="8717" max="8717" width="8.53515625" style="1" customWidth="1"/>
    <col min="8718" max="8718" width="10.3828125" style="1" bestFit="1" customWidth="1"/>
    <col min="8719" max="8719" width="7.84375" style="1" customWidth="1"/>
    <col min="8720" max="8720" width="8.69140625" style="1" customWidth="1"/>
    <col min="8721" max="8724" width="7.69140625" style="1"/>
    <col min="8725" max="8725" width="7.69140625" style="1" customWidth="1"/>
    <col min="8726" max="8958" width="7.69140625" style="1"/>
    <col min="8959" max="8959" width="6.84375" style="1" customWidth="1"/>
    <col min="8960" max="8960" width="10.69140625" style="1" customWidth="1"/>
    <col min="8961" max="8961" width="7.69140625" style="1" customWidth="1"/>
    <col min="8962" max="8962" width="8.3046875" style="1" customWidth="1"/>
    <col min="8963" max="8963" width="9.15234375" style="1" customWidth="1"/>
    <col min="8964" max="8964" width="10.53515625" style="1" customWidth="1"/>
    <col min="8965" max="8966" width="9.53515625" style="1" customWidth="1"/>
    <col min="8967" max="8967" width="9.15234375" style="1" customWidth="1"/>
    <col min="8968" max="8968" width="9.3046875" style="1" customWidth="1"/>
    <col min="8969" max="8970" width="0" style="1" hidden="1" customWidth="1"/>
    <col min="8971" max="8971" width="10.15234375" style="1" customWidth="1"/>
    <col min="8972" max="8972" width="7.84375" style="1" customWidth="1"/>
    <col min="8973" max="8973" width="8.53515625" style="1" customWidth="1"/>
    <col min="8974" max="8974" width="10.3828125" style="1" bestFit="1" customWidth="1"/>
    <col min="8975" max="8975" width="7.84375" style="1" customWidth="1"/>
    <col min="8976" max="8976" width="8.69140625" style="1" customWidth="1"/>
    <col min="8977" max="8980" width="7.69140625" style="1"/>
    <col min="8981" max="8981" width="7.69140625" style="1" customWidth="1"/>
    <col min="8982" max="9214" width="7.69140625" style="1"/>
    <col min="9215" max="9215" width="6.84375" style="1" customWidth="1"/>
    <col min="9216" max="9216" width="10.69140625" style="1" customWidth="1"/>
    <col min="9217" max="9217" width="7.69140625" style="1" customWidth="1"/>
    <col min="9218" max="9218" width="8.3046875" style="1" customWidth="1"/>
    <col min="9219" max="9219" width="9.15234375" style="1" customWidth="1"/>
    <col min="9220" max="9220" width="10.53515625" style="1" customWidth="1"/>
    <col min="9221" max="9222" width="9.53515625" style="1" customWidth="1"/>
    <col min="9223" max="9223" width="9.15234375" style="1" customWidth="1"/>
    <col min="9224" max="9224" width="9.3046875" style="1" customWidth="1"/>
    <col min="9225" max="9226" width="0" style="1" hidden="1" customWidth="1"/>
    <col min="9227" max="9227" width="10.15234375" style="1" customWidth="1"/>
    <col min="9228" max="9228" width="7.84375" style="1" customWidth="1"/>
    <col min="9229" max="9229" width="8.53515625" style="1" customWidth="1"/>
    <col min="9230" max="9230" width="10.3828125" style="1" bestFit="1" customWidth="1"/>
    <col min="9231" max="9231" width="7.84375" style="1" customWidth="1"/>
    <col min="9232" max="9232" width="8.69140625" style="1" customWidth="1"/>
    <col min="9233" max="9236" width="7.69140625" style="1"/>
    <col min="9237" max="9237" width="7.69140625" style="1" customWidth="1"/>
    <col min="9238" max="9470" width="7.69140625" style="1"/>
    <col min="9471" max="9471" width="6.84375" style="1" customWidth="1"/>
    <col min="9472" max="9472" width="10.69140625" style="1" customWidth="1"/>
    <col min="9473" max="9473" width="7.69140625" style="1" customWidth="1"/>
    <col min="9474" max="9474" width="8.3046875" style="1" customWidth="1"/>
    <col min="9475" max="9475" width="9.15234375" style="1" customWidth="1"/>
    <col min="9476" max="9476" width="10.53515625" style="1" customWidth="1"/>
    <col min="9477" max="9478" width="9.53515625" style="1" customWidth="1"/>
    <col min="9479" max="9479" width="9.15234375" style="1" customWidth="1"/>
    <col min="9480" max="9480" width="9.3046875" style="1" customWidth="1"/>
    <col min="9481" max="9482" width="0" style="1" hidden="1" customWidth="1"/>
    <col min="9483" max="9483" width="10.15234375" style="1" customWidth="1"/>
    <col min="9484" max="9484" width="7.84375" style="1" customWidth="1"/>
    <col min="9485" max="9485" width="8.53515625" style="1" customWidth="1"/>
    <col min="9486" max="9486" width="10.3828125" style="1" bestFit="1" customWidth="1"/>
    <col min="9487" max="9487" width="7.84375" style="1" customWidth="1"/>
    <col min="9488" max="9488" width="8.69140625" style="1" customWidth="1"/>
    <col min="9489" max="9492" width="7.69140625" style="1"/>
    <col min="9493" max="9493" width="7.69140625" style="1" customWidth="1"/>
    <col min="9494" max="9726" width="7.69140625" style="1"/>
    <col min="9727" max="9727" width="6.84375" style="1" customWidth="1"/>
    <col min="9728" max="9728" width="10.69140625" style="1" customWidth="1"/>
    <col min="9729" max="9729" width="7.69140625" style="1" customWidth="1"/>
    <col min="9730" max="9730" width="8.3046875" style="1" customWidth="1"/>
    <col min="9731" max="9731" width="9.15234375" style="1" customWidth="1"/>
    <col min="9732" max="9732" width="10.53515625" style="1" customWidth="1"/>
    <col min="9733" max="9734" width="9.53515625" style="1" customWidth="1"/>
    <col min="9735" max="9735" width="9.15234375" style="1" customWidth="1"/>
    <col min="9736" max="9736" width="9.3046875" style="1" customWidth="1"/>
    <col min="9737" max="9738" width="0" style="1" hidden="1" customWidth="1"/>
    <col min="9739" max="9739" width="10.15234375" style="1" customWidth="1"/>
    <col min="9740" max="9740" width="7.84375" style="1" customWidth="1"/>
    <col min="9741" max="9741" width="8.53515625" style="1" customWidth="1"/>
    <col min="9742" max="9742" width="10.3828125" style="1" bestFit="1" customWidth="1"/>
    <col min="9743" max="9743" width="7.84375" style="1" customWidth="1"/>
    <col min="9744" max="9744" width="8.69140625" style="1" customWidth="1"/>
    <col min="9745" max="9748" width="7.69140625" style="1"/>
    <col min="9749" max="9749" width="7.69140625" style="1" customWidth="1"/>
    <col min="9750" max="9982" width="7.69140625" style="1"/>
    <col min="9983" max="9983" width="6.84375" style="1" customWidth="1"/>
    <col min="9984" max="9984" width="10.69140625" style="1" customWidth="1"/>
    <col min="9985" max="9985" width="7.69140625" style="1" customWidth="1"/>
    <col min="9986" max="9986" width="8.3046875" style="1" customWidth="1"/>
    <col min="9987" max="9987" width="9.15234375" style="1" customWidth="1"/>
    <col min="9988" max="9988" width="10.53515625" style="1" customWidth="1"/>
    <col min="9989" max="9990" width="9.53515625" style="1" customWidth="1"/>
    <col min="9991" max="9991" width="9.15234375" style="1" customWidth="1"/>
    <col min="9992" max="9992" width="9.3046875" style="1" customWidth="1"/>
    <col min="9993" max="9994" width="0" style="1" hidden="1" customWidth="1"/>
    <col min="9995" max="9995" width="10.15234375" style="1" customWidth="1"/>
    <col min="9996" max="9996" width="7.84375" style="1" customWidth="1"/>
    <col min="9997" max="9997" width="8.53515625" style="1" customWidth="1"/>
    <col min="9998" max="9998" width="10.3828125" style="1" bestFit="1" customWidth="1"/>
    <col min="9999" max="9999" width="7.84375" style="1" customWidth="1"/>
    <col min="10000" max="10000" width="8.69140625" style="1" customWidth="1"/>
    <col min="10001" max="10004" width="7.69140625" style="1"/>
    <col min="10005" max="10005" width="7.69140625" style="1" customWidth="1"/>
    <col min="10006" max="10238" width="7.69140625" style="1"/>
    <col min="10239" max="10239" width="6.84375" style="1" customWidth="1"/>
    <col min="10240" max="10240" width="10.69140625" style="1" customWidth="1"/>
    <col min="10241" max="10241" width="7.69140625" style="1" customWidth="1"/>
    <col min="10242" max="10242" width="8.3046875" style="1" customWidth="1"/>
    <col min="10243" max="10243" width="9.15234375" style="1" customWidth="1"/>
    <col min="10244" max="10244" width="10.53515625" style="1" customWidth="1"/>
    <col min="10245" max="10246" width="9.53515625" style="1" customWidth="1"/>
    <col min="10247" max="10247" width="9.15234375" style="1" customWidth="1"/>
    <col min="10248" max="10248" width="9.3046875" style="1" customWidth="1"/>
    <col min="10249" max="10250" width="0" style="1" hidden="1" customWidth="1"/>
    <col min="10251" max="10251" width="10.15234375" style="1" customWidth="1"/>
    <col min="10252" max="10252" width="7.84375" style="1" customWidth="1"/>
    <col min="10253" max="10253" width="8.53515625" style="1" customWidth="1"/>
    <col min="10254" max="10254" width="10.3828125" style="1" bestFit="1" customWidth="1"/>
    <col min="10255" max="10255" width="7.84375" style="1" customWidth="1"/>
    <col min="10256" max="10256" width="8.69140625" style="1" customWidth="1"/>
    <col min="10257" max="10260" width="7.69140625" style="1"/>
    <col min="10261" max="10261" width="7.69140625" style="1" customWidth="1"/>
    <col min="10262" max="10494" width="7.69140625" style="1"/>
    <col min="10495" max="10495" width="6.84375" style="1" customWidth="1"/>
    <col min="10496" max="10496" width="10.69140625" style="1" customWidth="1"/>
    <col min="10497" max="10497" width="7.69140625" style="1" customWidth="1"/>
    <col min="10498" max="10498" width="8.3046875" style="1" customWidth="1"/>
    <col min="10499" max="10499" width="9.15234375" style="1" customWidth="1"/>
    <col min="10500" max="10500" width="10.53515625" style="1" customWidth="1"/>
    <col min="10501" max="10502" width="9.53515625" style="1" customWidth="1"/>
    <col min="10503" max="10503" width="9.15234375" style="1" customWidth="1"/>
    <col min="10504" max="10504" width="9.3046875" style="1" customWidth="1"/>
    <col min="10505" max="10506" width="0" style="1" hidden="1" customWidth="1"/>
    <col min="10507" max="10507" width="10.15234375" style="1" customWidth="1"/>
    <col min="10508" max="10508" width="7.84375" style="1" customWidth="1"/>
    <col min="10509" max="10509" width="8.53515625" style="1" customWidth="1"/>
    <col min="10510" max="10510" width="10.3828125" style="1" bestFit="1" customWidth="1"/>
    <col min="10511" max="10511" width="7.84375" style="1" customWidth="1"/>
    <col min="10512" max="10512" width="8.69140625" style="1" customWidth="1"/>
    <col min="10513" max="10516" width="7.69140625" style="1"/>
    <col min="10517" max="10517" width="7.69140625" style="1" customWidth="1"/>
    <col min="10518" max="10750" width="7.69140625" style="1"/>
    <col min="10751" max="10751" width="6.84375" style="1" customWidth="1"/>
    <col min="10752" max="10752" width="10.69140625" style="1" customWidth="1"/>
    <col min="10753" max="10753" width="7.69140625" style="1" customWidth="1"/>
    <col min="10754" max="10754" width="8.3046875" style="1" customWidth="1"/>
    <col min="10755" max="10755" width="9.15234375" style="1" customWidth="1"/>
    <col min="10756" max="10756" width="10.53515625" style="1" customWidth="1"/>
    <col min="10757" max="10758" width="9.53515625" style="1" customWidth="1"/>
    <col min="10759" max="10759" width="9.15234375" style="1" customWidth="1"/>
    <col min="10760" max="10760" width="9.3046875" style="1" customWidth="1"/>
    <col min="10761" max="10762" width="0" style="1" hidden="1" customWidth="1"/>
    <col min="10763" max="10763" width="10.15234375" style="1" customWidth="1"/>
    <col min="10764" max="10764" width="7.84375" style="1" customWidth="1"/>
    <col min="10765" max="10765" width="8.53515625" style="1" customWidth="1"/>
    <col min="10766" max="10766" width="10.3828125" style="1" bestFit="1" customWidth="1"/>
    <col min="10767" max="10767" width="7.84375" style="1" customWidth="1"/>
    <col min="10768" max="10768" width="8.69140625" style="1" customWidth="1"/>
    <col min="10769" max="10772" width="7.69140625" style="1"/>
    <col min="10773" max="10773" width="7.69140625" style="1" customWidth="1"/>
    <col min="10774" max="11006" width="7.69140625" style="1"/>
    <col min="11007" max="11007" width="6.84375" style="1" customWidth="1"/>
    <col min="11008" max="11008" width="10.69140625" style="1" customWidth="1"/>
    <col min="11009" max="11009" width="7.69140625" style="1" customWidth="1"/>
    <col min="11010" max="11010" width="8.3046875" style="1" customWidth="1"/>
    <col min="11011" max="11011" width="9.15234375" style="1" customWidth="1"/>
    <col min="11012" max="11012" width="10.53515625" style="1" customWidth="1"/>
    <col min="11013" max="11014" width="9.53515625" style="1" customWidth="1"/>
    <col min="11015" max="11015" width="9.15234375" style="1" customWidth="1"/>
    <col min="11016" max="11016" width="9.3046875" style="1" customWidth="1"/>
    <col min="11017" max="11018" width="0" style="1" hidden="1" customWidth="1"/>
    <col min="11019" max="11019" width="10.15234375" style="1" customWidth="1"/>
    <col min="11020" max="11020" width="7.84375" style="1" customWidth="1"/>
    <col min="11021" max="11021" width="8.53515625" style="1" customWidth="1"/>
    <col min="11022" max="11022" width="10.3828125" style="1" bestFit="1" customWidth="1"/>
    <col min="11023" max="11023" width="7.84375" style="1" customWidth="1"/>
    <col min="11024" max="11024" width="8.69140625" style="1" customWidth="1"/>
    <col min="11025" max="11028" width="7.69140625" style="1"/>
    <col min="11029" max="11029" width="7.69140625" style="1" customWidth="1"/>
    <col min="11030" max="11262" width="7.69140625" style="1"/>
    <col min="11263" max="11263" width="6.84375" style="1" customWidth="1"/>
    <col min="11264" max="11264" width="10.69140625" style="1" customWidth="1"/>
    <col min="11265" max="11265" width="7.69140625" style="1" customWidth="1"/>
    <col min="11266" max="11266" width="8.3046875" style="1" customWidth="1"/>
    <col min="11267" max="11267" width="9.15234375" style="1" customWidth="1"/>
    <col min="11268" max="11268" width="10.53515625" style="1" customWidth="1"/>
    <col min="11269" max="11270" width="9.53515625" style="1" customWidth="1"/>
    <col min="11271" max="11271" width="9.15234375" style="1" customWidth="1"/>
    <col min="11272" max="11272" width="9.3046875" style="1" customWidth="1"/>
    <col min="11273" max="11274" width="0" style="1" hidden="1" customWidth="1"/>
    <col min="11275" max="11275" width="10.15234375" style="1" customWidth="1"/>
    <col min="11276" max="11276" width="7.84375" style="1" customWidth="1"/>
    <col min="11277" max="11277" width="8.53515625" style="1" customWidth="1"/>
    <col min="11278" max="11278" width="10.3828125" style="1" bestFit="1" customWidth="1"/>
    <col min="11279" max="11279" width="7.84375" style="1" customWidth="1"/>
    <col min="11280" max="11280" width="8.69140625" style="1" customWidth="1"/>
    <col min="11281" max="11284" width="7.69140625" style="1"/>
    <col min="11285" max="11285" width="7.69140625" style="1" customWidth="1"/>
    <col min="11286" max="11518" width="7.69140625" style="1"/>
    <col min="11519" max="11519" width="6.84375" style="1" customWidth="1"/>
    <col min="11520" max="11520" width="10.69140625" style="1" customWidth="1"/>
    <col min="11521" max="11521" width="7.69140625" style="1" customWidth="1"/>
    <col min="11522" max="11522" width="8.3046875" style="1" customWidth="1"/>
    <col min="11523" max="11523" width="9.15234375" style="1" customWidth="1"/>
    <col min="11524" max="11524" width="10.53515625" style="1" customWidth="1"/>
    <col min="11525" max="11526" width="9.53515625" style="1" customWidth="1"/>
    <col min="11527" max="11527" width="9.15234375" style="1" customWidth="1"/>
    <col min="11528" max="11528" width="9.3046875" style="1" customWidth="1"/>
    <col min="11529" max="11530" width="0" style="1" hidden="1" customWidth="1"/>
    <col min="11531" max="11531" width="10.15234375" style="1" customWidth="1"/>
    <col min="11532" max="11532" width="7.84375" style="1" customWidth="1"/>
    <col min="11533" max="11533" width="8.53515625" style="1" customWidth="1"/>
    <col min="11534" max="11534" width="10.3828125" style="1" bestFit="1" customWidth="1"/>
    <col min="11535" max="11535" width="7.84375" style="1" customWidth="1"/>
    <col min="11536" max="11536" width="8.69140625" style="1" customWidth="1"/>
    <col min="11537" max="11540" width="7.69140625" style="1"/>
    <col min="11541" max="11541" width="7.69140625" style="1" customWidth="1"/>
    <col min="11542" max="11774" width="7.69140625" style="1"/>
    <col min="11775" max="11775" width="6.84375" style="1" customWidth="1"/>
    <col min="11776" max="11776" width="10.69140625" style="1" customWidth="1"/>
    <col min="11777" max="11777" width="7.69140625" style="1" customWidth="1"/>
    <col min="11778" max="11778" width="8.3046875" style="1" customWidth="1"/>
    <col min="11779" max="11779" width="9.15234375" style="1" customWidth="1"/>
    <col min="11780" max="11780" width="10.53515625" style="1" customWidth="1"/>
    <col min="11781" max="11782" width="9.53515625" style="1" customWidth="1"/>
    <col min="11783" max="11783" width="9.15234375" style="1" customWidth="1"/>
    <col min="11784" max="11784" width="9.3046875" style="1" customWidth="1"/>
    <col min="11785" max="11786" width="0" style="1" hidden="1" customWidth="1"/>
    <col min="11787" max="11787" width="10.15234375" style="1" customWidth="1"/>
    <col min="11788" max="11788" width="7.84375" style="1" customWidth="1"/>
    <col min="11789" max="11789" width="8.53515625" style="1" customWidth="1"/>
    <col min="11790" max="11790" width="10.3828125" style="1" bestFit="1" customWidth="1"/>
    <col min="11791" max="11791" width="7.84375" style="1" customWidth="1"/>
    <col min="11792" max="11792" width="8.69140625" style="1" customWidth="1"/>
    <col min="11793" max="11796" width="7.69140625" style="1"/>
    <col min="11797" max="11797" width="7.69140625" style="1" customWidth="1"/>
    <col min="11798" max="12030" width="7.69140625" style="1"/>
    <col min="12031" max="12031" width="6.84375" style="1" customWidth="1"/>
    <col min="12032" max="12032" width="10.69140625" style="1" customWidth="1"/>
    <col min="12033" max="12033" width="7.69140625" style="1" customWidth="1"/>
    <col min="12034" max="12034" width="8.3046875" style="1" customWidth="1"/>
    <col min="12035" max="12035" width="9.15234375" style="1" customWidth="1"/>
    <col min="12036" max="12036" width="10.53515625" style="1" customWidth="1"/>
    <col min="12037" max="12038" width="9.53515625" style="1" customWidth="1"/>
    <col min="12039" max="12039" width="9.15234375" style="1" customWidth="1"/>
    <col min="12040" max="12040" width="9.3046875" style="1" customWidth="1"/>
    <col min="12041" max="12042" width="0" style="1" hidden="1" customWidth="1"/>
    <col min="12043" max="12043" width="10.15234375" style="1" customWidth="1"/>
    <col min="12044" max="12044" width="7.84375" style="1" customWidth="1"/>
    <col min="12045" max="12045" width="8.53515625" style="1" customWidth="1"/>
    <col min="12046" max="12046" width="10.3828125" style="1" bestFit="1" customWidth="1"/>
    <col min="12047" max="12047" width="7.84375" style="1" customWidth="1"/>
    <col min="12048" max="12048" width="8.69140625" style="1" customWidth="1"/>
    <col min="12049" max="12052" width="7.69140625" style="1"/>
    <col min="12053" max="12053" width="7.69140625" style="1" customWidth="1"/>
    <col min="12054" max="12286" width="7.69140625" style="1"/>
    <col min="12287" max="12287" width="6.84375" style="1" customWidth="1"/>
    <col min="12288" max="12288" width="10.69140625" style="1" customWidth="1"/>
    <col min="12289" max="12289" width="7.69140625" style="1" customWidth="1"/>
    <col min="12290" max="12290" width="8.3046875" style="1" customWidth="1"/>
    <col min="12291" max="12291" width="9.15234375" style="1" customWidth="1"/>
    <col min="12292" max="12292" width="10.53515625" style="1" customWidth="1"/>
    <col min="12293" max="12294" width="9.53515625" style="1" customWidth="1"/>
    <col min="12295" max="12295" width="9.15234375" style="1" customWidth="1"/>
    <col min="12296" max="12296" width="9.3046875" style="1" customWidth="1"/>
    <col min="12297" max="12298" width="0" style="1" hidden="1" customWidth="1"/>
    <col min="12299" max="12299" width="10.15234375" style="1" customWidth="1"/>
    <col min="12300" max="12300" width="7.84375" style="1" customWidth="1"/>
    <col min="12301" max="12301" width="8.53515625" style="1" customWidth="1"/>
    <col min="12302" max="12302" width="10.3828125" style="1" bestFit="1" customWidth="1"/>
    <col min="12303" max="12303" width="7.84375" style="1" customWidth="1"/>
    <col min="12304" max="12304" width="8.69140625" style="1" customWidth="1"/>
    <col min="12305" max="12308" width="7.69140625" style="1"/>
    <col min="12309" max="12309" width="7.69140625" style="1" customWidth="1"/>
    <col min="12310" max="12542" width="7.69140625" style="1"/>
    <col min="12543" max="12543" width="6.84375" style="1" customWidth="1"/>
    <col min="12544" max="12544" width="10.69140625" style="1" customWidth="1"/>
    <col min="12545" max="12545" width="7.69140625" style="1" customWidth="1"/>
    <col min="12546" max="12546" width="8.3046875" style="1" customWidth="1"/>
    <col min="12547" max="12547" width="9.15234375" style="1" customWidth="1"/>
    <col min="12548" max="12548" width="10.53515625" style="1" customWidth="1"/>
    <col min="12549" max="12550" width="9.53515625" style="1" customWidth="1"/>
    <col min="12551" max="12551" width="9.15234375" style="1" customWidth="1"/>
    <col min="12552" max="12552" width="9.3046875" style="1" customWidth="1"/>
    <col min="12553" max="12554" width="0" style="1" hidden="1" customWidth="1"/>
    <col min="12555" max="12555" width="10.15234375" style="1" customWidth="1"/>
    <col min="12556" max="12556" width="7.84375" style="1" customWidth="1"/>
    <col min="12557" max="12557" width="8.53515625" style="1" customWidth="1"/>
    <col min="12558" max="12558" width="10.3828125" style="1" bestFit="1" customWidth="1"/>
    <col min="12559" max="12559" width="7.84375" style="1" customWidth="1"/>
    <col min="12560" max="12560" width="8.69140625" style="1" customWidth="1"/>
    <col min="12561" max="12564" width="7.69140625" style="1"/>
    <col min="12565" max="12565" width="7.69140625" style="1" customWidth="1"/>
    <col min="12566" max="12798" width="7.69140625" style="1"/>
    <col min="12799" max="12799" width="6.84375" style="1" customWidth="1"/>
    <col min="12800" max="12800" width="10.69140625" style="1" customWidth="1"/>
    <col min="12801" max="12801" width="7.69140625" style="1" customWidth="1"/>
    <col min="12802" max="12802" width="8.3046875" style="1" customWidth="1"/>
    <col min="12803" max="12803" width="9.15234375" style="1" customWidth="1"/>
    <col min="12804" max="12804" width="10.53515625" style="1" customWidth="1"/>
    <col min="12805" max="12806" width="9.53515625" style="1" customWidth="1"/>
    <col min="12807" max="12807" width="9.15234375" style="1" customWidth="1"/>
    <col min="12808" max="12808" width="9.3046875" style="1" customWidth="1"/>
    <col min="12809" max="12810" width="0" style="1" hidden="1" customWidth="1"/>
    <col min="12811" max="12811" width="10.15234375" style="1" customWidth="1"/>
    <col min="12812" max="12812" width="7.84375" style="1" customWidth="1"/>
    <col min="12813" max="12813" width="8.53515625" style="1" customWidth="1"/>
    <col min="12814" max="12814" width="10.3828125" style="1" bestFit="1" customWidth="1"/>
    <col min="12815" max="12815" width="7.84375" style="1" customWidth="1"/>
    <col min="12816" max="12816" width="8.69140625" style="1" customWidth="1"/>
    <col min="12817" max="12820" width="7.69140625" style="1"/>
    <col min="12821" max="12821" width="7.69140625" style="1" customWidth="1"/>
    <col min="12822" max="13054" width="7.69140625" style="1"/>
    <col min="13055" max="13055" width="6.84375" style="1" customWidth="1"/>
    <col min="13056" max="13056" width="10.69140625" style="1" customWidth="1"/>
    <col min="13057" max="13057" width="7.69140625" style="1" customWidth="1"/>
    <col min="13058" max="13058" width="8.3046875" style="1" customWidth="1"/>
    <col min="13059" max="13059" width="9.15234375" style="1" customWidth="1"/>
    <col min="13060" max="13060" width="10.53515625" style="1" customWidth="1"/>
    <col min="13061" max="13062" width="9.53515625" style="1" customWidth="1"/>
    <col min="13063" max="13063" width="9.15234375" style="1" customWidth="1"/>
    <col min="13064" max="13064" width="9.3046875" style="1" customWidth="1"/>
    <col min="13065" max="13066" width="0" style="1" hidden="1" customWidth="1"/>
    <col min="13067" max="13067" width="10.15234375" style="1" customWidth="1"/>
    <col min="13068" max="13068" width="7.84375" style="1" customWidth="1"/>
    <col min="13069" max="13069" width="8.53515625" style="1" customWidth="1"/>
    <col min="13070" max="13070" width="10.3828125" style="1" bestFit="1" customWidth="1"/>
    <col min="13071" max="13071" width="7.84375" style="1" customWidth="1"/>
    <col min="13072" max="13072" width="8.69140625" style="1" customWidth="1"/>
    <col min="13073" max="13076" width="7.69140625" style="1"/>
    <col min="13077" max="13077" width="7.69140625" style="1" customWidth="1"/>
    <col min="13078" max="13310" width="7.69140625" style="1"/>
    <col min="13311" max="13311" width="6.84375" style="1" customWidth="1"/>
    <col min="13312" max="13312" width="10.69140625" style="1" customWidth="1"/>
    <col min="13313" max="13313" width="7.69140625" style="1" customWidth="1"/>
    <col min="13314" max="13314" width="8.3046875" style="1" customWidth="1"/>
    <col min="13315" max="13315" width="9.15234375" style="1" customWidth="1"/>
    <col min="13316" max="13316" width="10.53515625" style="1" customWidth="1"/>
    <col min="13317" max="13318" width="9.53515625" style="1" customWidth="1"/>
    <col min="13319" max="13319" width="9.15234375" style="1" customWidth="1"/>
    <col min="13320" max="13320" width="9.3046875" style="1" customWidth="1"/>
    <col min="13321" max="13322" width="0" style="1" hidden="1" customWidth="1"/>
    <col min="13323" max="13323" width="10.15234375" style="1" customWidth="1"/>
    <col min="13324" max="13324" width="7.84375" style="1" customWidth="1"/>
    <col min="13325" max="13325" width="8.53515625" style="1" customWidth="1"/>
    <col min="13326" max="13326" width="10.3828125" style="1" bestFit="1" customWidth="1"/>
    <col min="13327" max="13327" width="7.84375" style="1" customWidth="1"/>
    <col min="13328" max="13328" width="8.69140625" style="1" customWidth="1"/>
    <col min="13329" max="13332" width="7.69140625" style="1"/>
    <col min="13333" max="13333" width="7.69140625" style="1" customWidth="1"/>
    <col min="13334" max="13566" width="7.69140625" style="1"/>
    <col min="13567" max="13567" width="6.84375" style="1" customWidth="1"/>
    <col min="13568" max="13568" width="10.69140625" style="1" customWidth="1"/>
    <col min="13569" max="13569" width="7.69140625" style="1" customWidth="1"/>
    <col min="13570" max="13570" width="8.3046875" style="1" customWidth="1"/>
    <col min="13571" max="13571" width="9.15234375" style="1" customWidth="1"/>
    <col min="13572" max="13572" width="10.53515625" style="1" customWidth="1"/>
    <col min="13573" max="13574" width="9.53515625" style="1" customWidth="1"/>
    <col min="13575" max="13575" width="9.15234375" style="1" customWidth="1"/>
    <col min="13576" max="13576" width="9.3046875" style="1" customWidth="1"/>
    <col min="13577" max="13578" width="0" style="1" hidden="1" customWidth="1"/>
    <col min="13579" max="13579" width="10.15234375" style="1" customWidth="1"/>
    <col min="13580" max="13580" width="7.84375" style="1" customWidth="1"/>
    <col min="13581" max="13581" width="8.53515625" style="1" customWidth="1"/>
    <col min="13582" max="13582" width="10.3828125" style="1" bestFit="1" customWidth="1"/>
    <col min="13583" max="13583" width="7.84375" style="1" customWidth="1"/>
    <col min="13584" max="13584" width="8.69140625" style="1" customWidth="1"/>
    <col min="13585" max="13588" width="7.69140625" style="1"/>
    <col min="13589" max="13589" width="7.69140625" style="1" customWidth="1"/>
    <col min="13590" max="13822" width="7.69140625" style="1"/>
    <col min="13823" max="13823" width="6.84375" style="1" customWidth="1"/>
    <col min="13824" max="13824" width="10.69140625" style="1" customWidth="1"/>
    <col min="13825" max="13825" width="7.69140625" style="1" customWidth="1"/>
    <col min="13826" max="13826" width="8.3046875" style="1" customWidth="1"/>
    <col min="13827" max="13827" width="9.15234375" style="1" customWidth="1"/>
    <col min="13828" max="13828" width="10.53515625" style="1" customWidth="1"/>
    <col min="13829" max="13830" width="9.53515625" style="1" customWidth="1"/>
    <col min="13831" max="13831" width="9.15234375" style="1" customWidth="1"/>
    <col min="13832" max="13832" width="9.3046875" style="1" customWidth="1"/>
    <col min="13833" max="13834" width="0" style="1" hidden="1" customWidth="1"/>
    <col min="13835" max="13835" width="10.15234375" style="1" customWidth="1"/>
    <col min="13836" max="13836" width="7.84375" style="1" customWidth="1"/>
    <col min="13837" max="13837" width="8.53515625" style="1" customWidth="1"/>
    <col min="13838" max="13838" width="10.3828125" style="1" bestFit="1" customWidth="1"/>
    <col min="13839" max="13839" width="7.84375" style="1" customWidth="1"/>
    <col min="13840" max="13840" width="8.69140625" style="1" customWidth="1"/>
    <col min="13841" max="13844" width="7.69140625" style="1"/>
    <col min="13845" max="13845" width="7.69140625" style="1" customWidth="1"/>
    <col min="13846" max="14078" width="7.69140625" style="1"/>
    <col min="14079" max="14079" width="6.84375" style="1" customWidth="1"/>
    <col min="14080" max="14080" width="10.69140625" style="1" customWidth="1"/>
    <col min="14081" max="14081" width="7.69140625" style="1" customWidth="1"/>
    <col min="14082" max="14082" width="8.3046875" style="1" customWidth="1"/>
    <col min="14083" max="14083" width="9.15234375" style="1" customWidth="1"/>
    <col min="14084" max="14084" width="10.53515625" style="1" customWidth="1"/>
    <col min="14085" max="14086" width="9.53515625" style="1" customWidth="1"/>
    <col min="14087" max="14087" width="9.15234375" style="1" customWidth="1"/>
    <col min="14088" max="14088" width="9.3046875" style="1" customWidth="1"/>
    <col min="14089" max="14090" width="0" style="1" hidden="1" customWidth="1"/>
    <col min="14091" max="14091" width="10.15234375" style="1" customWidth="1"/>
    <col min="14092" max="14092" width="7.84375" style="1" customWidth="1"/>
    <col min="14093" max="14093" width="8.53515625" style="1" customWidth="1"/>
    <col min="14094" max="14094" width="10.3828125" style="1" bestFit="1" customWidth="1"/>
    <col min="14095" max="14095" width="7.84375" style="1" customWidth="1"/>
    <col min="14096" max="14096" width="8.69140625" style="1" customWidth="1"/>
    <col min="14097" max="14100" width="7.69140625" style="1"/>
    <col min="14101" max="14101" width="7.69140625" style="1" customWidth="1"/>
    <col min="14102" max="14334" width="7.69140625" style="1"/>
    <col min="14335" max="14335" width="6.84375" style="1" customWidth="1"/>
    <col min="14336" max="14336" width="10.69140625" style="1" customWidth="1"/>
    <col min="14337" max="14337" width="7.69140625" style="1" customWidth="1"/>
    <col min="14338" max="14338" width="8.3046875" style="1" customWidth="1"/>
    <col min="14339" max="14339" width="9.15234375" style="1" customWidth="1"/>
    <col min="14340" max="14340" width="10.53515625" style="1" customWidth="1"/>
    <col min="14341" max="14342" width="9.53515625" style="1" customWidth="1"/>
    <col min="14343" max="14343" width="9.15234375" style="1" customWidth="1"/>
    <col min="14344" max="14344" width="9.3046875" style="1" customWidth="1"/>
    <col min="14345" max="14346" width="0" style="1" hidden="1" customWidth="1"/>
    <col min="14347" max="14347" width="10.15234375" style="1" customWidth="1"/>
    <col min="14348" max="14348" width="7.84375" style="1" customWidth="1"/>
    <col min="14349" max="14349" width="8.53515625" style="1" customWidth="1"/>
    <col min="14350" max="14350" width="10.3828125" style="1" bestFit="1" customWidth="1"/>
    <col min="14351" max="14351" width="7.84375" style="1" customWidth="1"/>
    <col min="14352" max="14352" width="8.69140625" style="1" customWidth="1"/>
    <col min="14353" max="14356" width="7.69140625" style="1"/>
    <col min="14357" max="14357" width="7.69140625" style="1" customWidth="1"/>
    <col min="14358" max="14590" width="7.69140625" style="1"/>
    <col min="14591" max="14591" width="6.84375" style="1" customWidth="1"/>
    <col min="14592" max="14592" width="10.69140625" style="1" customWidth="1"/>
    <col min="14593" max="14593" width="7.69140625" style="1" customWidth="1"/>
    <col min="14594" max="14594" width="8.3046875" style="1" customWidth="1"/>
    <col min="14595" max="14595" width="9.15234375" style="1" customWidth="1"/>
    <col min="14596" max="14596" width="10.53515625" style="1" customWidth="1"/>
    <col min="14597" max="14598" width="9.53515625" style="1" customWidth="1"/>
    <col min="14599" max="14599" width="9.15234375" style="1" customWidth="1"/>
    <col min="14600" max="14600" width="9.3046875" style="1" customWidth="1"/>
    <col min="14601" max="14602" width="0" style="1" hidden="1" customWidth="1"/>
    <col min="14603" max="14603" width="10.15234375" style="1" customWidth="1"/>
    <col min="14604" max="14604" width="7.84375" style="1" customWidth="1"/>
    <col min="14605" max="14605" width="8.53515625" style="1" customWidth="1"/>
    <col min="14606" max="14606" width="10.3828125" style="1" bestFit="1" customWidth="1"/>
    <col min="14607" max="14607" width="7.84375" style="1" customWidth="1"/>
    <col min="14608" max="14608" width="8.69140625" style="1" customWidth="1"/>
    <col min="14609" max="14612" width="7.69140625" style="1"/>
    <col min="14613" max="14613" width="7.69140625" style="1" customWidth="1"/>
    <col min="14614" max="14846" width="7.69140625" style="1"/>
    <col min="14847" max="14847" width="6.84375" style="1" customWidth="1"/>
    <col min="14848" max="14848" width="10.69140625" style="1" customWidth="1"/>
    <col min="14849" max="14849" width="7.69140625" style="1" customWidth="1"/>
    <col min="14850" max="14850" width="8.3046875" style="1" customWidth="1"/>
    <col min="14851" max="14851" width="9.15234375" style="1" customWidth="1"/>
    <col min="14852" max="14852" width="10.53515625" style="1" customWidth="1"/>
    <col min="14853" max="14854" width="9.53515625" style="1" customWidth="1"/>
    <col min="14855" max="14855" width="9.15234375" style="1" customWidth="1"/>
    <col min="14856" max="14856" width="9.3046875" style="1" customWidth="1"/>
    <col min="14857" max="14858" width="0" style="1" hidden="1" customWidth="1"/>
    <col min="14859" max="14859" width="10.15234375" style="1" customWidth="1"/>
    <col min="14860" max="14860" width="7.84375" style="1" customWidth="1"/>
    <col min="14861" max="14861" width="8.53515625" style="1" customWidth="1"/>
    <col min="14862" max="14862" width="10.3828125" style="1" bestFit="1" customWidth="1"/>
    <col min="14863" max="14863" width="7.84375" style="1" customWidth="1"/>
    <col min="14864" max="14864" width="8.69140625" style="1" customWidth="1"/>
    <col min="14865" max="14868" width="7.69140625" style="1"/>
    <col min="14869" max="14869" width="7.69140625" style="1" customWidth="1"/>
    <col min="14870" max="15102" width="7.69140625" style="1"/>
    <col min="15103" max="15103" width="6.84375" style="1" customWidth="1"/>
    <col min="15104" max="15104" width="10.69140625" style="1" customWidth="1"/>
    <col min="15105" max="15105" width="7.69140625" style="1" customWidth="1"/>
    <col min="15106" max="15106" width="8.3046875" style="1" customWidth="1"/>
    <col min="15107" max="15107" width="9.15234375" style="1" customWidth="1"/>
    <col min="15108" max="15108" width="10.53515625" style="1" customWidth="1"/>
    <col min="15109" max="15110" width="9.53515625" style="1" customWidth="1"/>
    <col min="15111" max="15111" width="9.15234375" style="1" customWidth="1"/>
    <col min="15112" max="15112" width="9.3046875" style="1" customWidth="1"/>
    <col min="15113" max="15114" width="0" style="1" hidden="1" customWidth="1"/>
    <col min="15115" max="15115" width="10.15234375" style="1" customWidth="1"/>
    <col min="15116" max="15116" width="7.84375" style="1" customWidth="1"/>
    <col min="15117" max="15117" width="8.53515625" style="1" customWidth="1"/>
    <col min="15118" max="15118" width="10.3828125" style="1" bestFit="1" customWidth="1"/>
    <col min="15119" max="15119" width="7.84375" style="1" customWidth="1"/>
    <col min="15120" max="15120" width="8.69140625" style="1" customWidth="1"/>
    <col min="15121" max="15124" width="7.69140625" style="1"/>
    <col min="15125" max="15125" width="7.69140625" style="1" customWidth="1"/>
    <col min="15126" max="15358" width="7.69140625" style="1"/>
    <col min="15359" max="15359" width="6.84375" style="1" customWidth="1"/>
    <col min="15360" max="15360" width="10.69140625" style="1" customWidth="1"/>
    <col min="15361" max="15361" width="7.69140625" style="1" customWidth="1"/>
    <col min="15362" max="15362" width="8.3046875" style="1" customWidth="1"/>
    <col min="15363" max="15363" width="9.15234375" style="1" customWidth="1"/>
    <col min="15364" max="15364" width="10.53515625" style="1" customWidth="1"/>
    <col min="15365" max="15366" width="9.53515625" style="1" customWidth="1"/>
    <col min="15367" max="15367" width="9.15234375" style="1" customWidth="1"/>
    <col min="15368" max="15368" width="9.3046875" style="1" customWidth="1"/>
    <col min="15369" max="15370" width="0" style="1" hidden="1" customWidth="1"/>
    <col min="15371" max="15371" width="10.15234375" style="1" customWidth="1"/>
    <col min="15372" max="15372" width="7.84375" style="1" customWidth="1"/>
    <col min="15373" max="15373" width="8.53515625" style="1" customWidth="1"/>
    <col min="15374" max="15374" width="10.3828125" style="1" bestFit="1" customWidth="1"/>
    <col min="15375" max="15375" width="7.84375" style="1" customWidth="1"/>
    <col min="15376" max="15376" width="8.69140625" style="1" customWidth="1"/>
    <col min="15377" max="15380" width="7.69140625" style="1"/>
    <col min="15381" max="15381" width="7.69140625" style="1" customWidth="1"/>
    <col min="15382" max="15614" width="7.69140625" style="1"/>
    <col min="15615" max="15615" width="6.84375" style="1" customWidth="1"/>
    <col min="15616" max="15616" width="10.69140625" style="1" customWidth="1"/>
    <col min="15617" max="15617" width="7.69140625" style="1" customWidth="1"/>
    <col min="15618" max="15618" width="8.3046875" style="1" customWidth="1"/>
    <col min="15619" max="15619" width="9.15234375" style="1" customWidth="1"/>
    <col min="15620" max="15620" width="10.53515625" style="1" customWidth="1"/>
    <col min="15621" max="15622" width="9.53515625" style="1" customWidth="1"/>
    <col min="15623" max="15623" width="9.15234375" style="1" customWidth="1"/>
    <col min="15624" max="15624" width="9.3046875" style="1" customWidth="1"/>
    <col min="15625" max="15626" width="0" style="1" hidden="1" customWidth="1"/>
    <col min="15627" max="15627" width="10.15234375" style="1" customWidth="1"/>
    <col min="15628" max="15628" width="7.84375" style="1" customWidth="1"/>
    <col min="15629" max="15629" width="8.53515625" style="1" customWidth="1"/>
    <col min="15630" max="15630" width="10.3828125" style="1" bestFit="1" customWidth="1"/>
    <col min="15631" max="15631" width="7.84375" style="1" customWidth="1"/>
    <col min="15632" max="15632" width="8.69140625" style="1" customWidth="1"/>
    <col min="15633" max="15636" width="7.69140625" style="1"/>
    <col min="15637" max="15637" width="7.69140625" style="1" customWidth="1"/>
    <col min="15638" max="15870" width="7.69140625" style="1"/>
    <col min="15871" max="15871" width="6.84375" style="1" customWidth="1"/>
    <col min="15872" max="15872" width="10.69140625" style="1" customWidth="1"/>
    <col min="15873" max="15873" width="7.69140625" style="1" customWidth="1"/>
    <col min="15874" max="15874" width="8.3046875" style="1" customWidth="1"/>
    <col min="15875" max="15875" width="9.15234375" style="1" customWidth="1"/>
    <col min="15876" max="15876" width="10.53515625" style="1" customWidth="1"/>
    <col min="15877" max="15878" width="9.53515625" style="1" customWidth="1"/>
    <col min="15879" max="15879" width="9.15234375" style="1" customWidth="1"/>
    <col min="15880" max="15880" width="9.3046875" style="1" customWidth="1"/>
    <col min="15881" max="15882" width="0" style="1" hidden="1" customWidth="1"/>
    <col min="15883" max="15883" width="10.15234375" style="1" customWidth="1"/>
    <col min="15884" max="15884" width="7.84375" style="1" customWidth="1"/>
    <col min="15885" max="15885" width="8.53515625" style="1" customWidth="1"/>
    <col min="15886" max="15886" width="10.3828125" style="1" bestFit="1" customWidth="1"/>
    <col min="15887" max="15887" width="7.84375" style="1" customWidth="1"/>
    <col min="15888" max="15888" width="8.69140625" style="1" customWidth="1"/>
    <col min="15889" max="15892" width="7.69140625" style="1"/>
    <col min="15893" max="15893" width="7.69140625" style="1" customWidth="1"/>
    <col min="15894" max="16126" width="7.69140625" style="1"/>
    <col min="16127" max="16127" width="6.84375" style="1" customWidth="1"/>
    <col min="16128" max="16128" width="10.69140625" style="1" customWidth="1"/>
    <col min="16129" max="16129" width="7.69140625" style="1" customWidth="1"/>
    <col min="16130" max="16130" width="8.3046875" style="1" customWidth="1"/>
    <col min="16131" max="16131" width="9.15234375" style="1" customWidth="1"/>
    <col min="16132" max="16132" width="10.53515625" style="1" customWidth="1"/>
    <col min="16133" max="16134" width="9.53515625" style="1" customWidth="1"/>
    <col min="16135" max="16135" width="9.15234375" style="1" customWidth="1"/>
    <col min="16136" max="16136" width="9.3046875" style="1" customWidth="1"/>
    <col min="16137" max="16138" width="0" style="1" hidden="1" customWidth="1"/>
    <col min="16139" max="16139" width="10.15234375" style="1" customWidth="1"/>
    <col min="16140" max="16140" width="7.84375" style="1" customWidth="1"/>
    <col min="16141" max="16141" width="8.53515625" style="1" customWidth="1"/>
    <col min="16142" max="16142" width="10.3828125" style="1" bestFit="1" customWidth="1"/>
    <col min="16143" max="16143" width="7.84375" style="1" customWidth="1"/>
    <col min="16144" max="16144" width="8.69140625" style="1" customWidth="1"/>
    <col min="16145" max="16148" width="7.69140625" style="1"/>
    <col min="16149" max="16149" width="7.69140625" style="1" customWidth="1"/>
    <col min="16150" max="16384" width="7.69140625" style="1"/>
  </cols>
  <sheetData>
    <row r="1" spans="1:18" ht="18" thickBot="1" x14ac:dyDescent="0.45">
      <c r="D1" s="52" t="s">
        <v>43</v>
      </c>
      <c r="E1" s="52"/>
      <c r="I1" s="2"/>
      <c r="J1" s="54" t="s">
        <v>47</v>
      </c>
      <c r="M1" s="52"/>
      <c r="N1" s="63" t="s">
        <v>56</v>
      </c>
      <c r="O1" s="52"/>
      <c r="P1" s="52"/>
    </row>
    <row r="2" spans="1:18" ht="15" thickBot="1" x14ac:dyDescent="0.45">
      <c r="D2" s="31" t="s">
        <v>0</v>
      </c>
      <c r="E2" s="35"/>
      <c r="F2" s="35"/>
      <c r="G2" s="32"/>
      <c r="J2" s="50" t="s">
        <v>1</v>
      </c>
      <c r="L2" s="5"/>
      <c r="M2" s="52"/>
      <c r="N2" s="52"/>
      <c r="O2" s="55" t="s">
        <v>61</v>
      </c>
      <c r="P2" s="52"/>
    </row>
    <row r="3" spans="1:18" ht="14.6" x14ac:dyDescent="0.4">
      <c r="B3" s="7" t="s">
        <v>3</v>
      </c>
      <c r="C3" s="5" t="s">
        <v>4</v>
      </c>
      <c r="D3" s="8" t="s">
        <v>5</v>
      </c>
      <c r="E3" s="4" t="s">
        <v>6</v>
      </c>
      <c r="F3" s="8" t="s">
        <v>5</v>
      </c>
      <c r="G3" s="8" t="s">
        <v>7</v>
      </c>
      <c r="H3" s="9" t="s">
        <v>8</v>
      </c>
      <c r="I3" s="5" t="s">
        <v>9</v>
      </c>
      <c r="J3" s="50" t="s">
        <v>9</v>
      </c>
      <c r="K3" s="6" t="s">
        <v>2</v>
      </c>
      <c r="L3" s="1" t="s">
        <v>33</v>
      </c>
      <c r="M3" s="52"/>
      <c r="N3" s="56" t="s">
        <v>59</v>
      </c>
      <c r="O3" s="55" t="s">
        <v>62</v>
      </c>
      <c r="P3" s="52"/>
    </row>
    <row r="4" spans="1:18" ht="14.6" x14ac:dyDescent="0.4">
      <c r="A4" s="1" t="s">
        <v>45</v>
      </c>
      <c r="B4" s="5" t="s">
        <v>10</v>
      </c>
      <c r="C4" s="5" t="s">
        <v>11</v>
      </c>
      <c r="D4" s="8" t="s">
        <v>12</v>
      </c>
      <c r="E4" s="4" t="s">
        <v>13</v>
      </c>
      <c r="F4" s="8" t="s">
        <v>14</v>
      </c>
      <c r="G4" s="8" t="s">
        <v>64</v>
      </c>
      <c r="H4" s="9" t="s">
        <v>15</v>
      </c>
      <c r="I4" s="5" t="s">
        <v>12</v>
      </c>
      <c r="J4" s="50" t="s">
        <v>12</v>
      </c>
      <c r="K4" s="6" t="s">
        <v>16</v>
      </c>
      <c r="L4" s="10" t="s">
        <v>34</v>
      </c>
      <c r="M4" s="52"/>
      <c r="N4" s="56" t="s">
        <v>60</v>
      </c>
      <c r="O4" s="55" t="s">
        <v>12</v>
      </c>
      <c r="P4" s="52"/>
    </row>
    <row r="5" spans="1:18" ht="11.25" customHeight="1" x14ac:dyDescent="0.3">
      <c r="A5" s="4" t="s">
        <v>17</v>
      </c>
      <c r="B5" s="4" t="s">
        <v>18</v>
      </c>
      <c r="C5" s="4" t="s">
        <v>19</v>
      </c>
      <c r="D5" s="11"/>
      <c r="F5" s="9" t="s">
        <v>20</v>
      </c>
      <c r="G5" s="9" t="s">
        <v>21</v>
      </c>
      <c r="H5" s="9" t="s">
        <v>21</v>
      </c>
      <c r="I5" s="12" t="s">
        <v>21</v>
      </c>
      <c r="J5" s="51" t="s">
        <v>21</v>
      </c>
      <c r="K5" s="12" t="s">
        <v>21</v>
      </c>
      <c r="L5" s="33" t="s">
        <v>32</v>
      </c>
      <c r="M5" s="52"/>
      <c r="N5" s="57" t="s">
        <v>32</v>
      </c>
      <c r="O5" s="57" t="s">
        <v>32</v>
      </c>
      <c r="P5" s="52"/>
    </row>
    <row r="6" spans="1:18" ht="14.25" customHeight="1" x14ac:dyDescent="0.3">
      <c r="A6" s="4" t="s">
        <v>22</v>
      </c>
      <c r="B6" s="13">
        <v>28590.760000000002</v>
      </c>
      <c r="C6" s="14">
        <v>1</v>
      </c>
      <c r="D6" s="14">
        <v>1</v>
      </c>
      <c r="E6" s="15">
        <f>ROUND(B6*C6,2)</f>
        <v>28590.76</v>
      </c>
      <c r="F6" s="15">
        <f>E6</f>
        <v>28590.76</v>
      </c>
      <c r="G6" s="16">
        <f>F6/F$23</f>
        <v>3.9799304361731888E-2</v>
      </c>
      <c r="H6" s="11"/>
      <c r="J6" s="49"/>
      <c r="L6" s="17"/>
      <c r="M6" s="52"/>
      <c r="N6" s="58" t="s">
        <v>57</v>
      </c>
      <c r="O6" s="52"/>
      <c r="P6" s="52"/>
    </row>
    <row r="7" spans="1:18" ht="14.25" customHeight="1" x14ac:dyDescent="0.3">
      <c r="A7" s="4" t="s">
        <v>23</v>
      </c>
      <c r="B7" s="14"/>
      <c r="C7" s="14">
        <v>1</v>
      </c>
      <c r="D7" s="14">
        <v>1</v>
      </c>
      <c r="E7" s="15">
        <f>ROUND(B7*C7,2)</f>
        <v>0</v>
      </c>
      <c r="F7" s="15">
        <f>E7</f>
        <v>0</v>
      </c>
      <c r="G7" s="16">
        <f>F7/F$23</f>
        <v>0</v>
      </c>
      <c r="H7" s="11"/>
      <c r="I7" s="11"/>
      <c r="J7" s="49"/>
      <c r="M7" s="52"/>
      <c r="N7" s="56" t="s">
        <v>58</v>
      </c>
      <c r="O7" s="52"/>
      <c r="P7" s="52"/>
    </row>
    <row r="8" spans="1:18" ht="14.25" customHeight="1" x14ac:dyDescent="0.4">
      <c r="A8" s="65" t="s">
        <v>35</v>
      </c>
      <c r="B8" s="66">
        <v>15</v>
      </c>
      <c r="C8" s="66">
        <v>404.59399999999999</v>
      </c>
      <c r="D8" s="67">
        <v>2506.3200000000002</v>
      </c>
      <c r="E8" s="15">
        <f>B8*C8</f>
        <v>6068.91</v>
      </c>
      <c r="F8" s="15">
        <f t="shared" ref="F8:F21" si="0">(B8*D8)</f>
        <v>37594.800000000003</v>
      </c>
      <c r="G8" s="16">
        <f>F8/F$23</f>
        <v>5.2333232401602418E-2</v>
      </c>
      <c r="H8" s="18">
        <f t="shared" ref="H8:H21" si="1">(F8-E8)/E8</f>
        <v>5.1946543942816756</v>
      </c>
      <c r="I8" s="14">
        <f>C8*1.6</f>
        <v>647.35040000000004</v>
      </c>
      <c r="J8" s="50" t="str">
        <f>IF(D8&gt;I8,IF(F8&gt;H$23,"yes","Maybe"),"no")</f>
        <v>Maybe</v>
      </c>
      <c r="K8" s="6">
        <v>41742</v>
      </c>
      <c r="L8" s="5"/>
      <c r="M8" s="59"/>
      <c r="N8" s="60">
        <v>2700</v>
      </c>
      <c r="O8" s="61">
        <f t="shared" ref="O8:O21" si="2">(D8-N8)/N8</f>
        <v>-7.1733333333333274E-2</v>
      </c>
      <c r="P8" s="62"/>
    </row>
    <row r="9" spans="1:18" ht="14.25" customHeight="1" x14ac:dyDescent="0.4">
      <c r="A9" s="65" t="s">
        <v>36</v>
      </c>
      <c r="B9" s="66">
        <f>890-450</f>
        <v>440</v>
      </c>
      <c r="C9" s="66">
        <v>30.067955000000001</v>
      </c>
      <c r="D9" s="67">
        <v>95.44</v>
      </c>
      <c r="E9" s="15">
        <f>B9*C9</f>
        <v>13229.9002</v>
      </c>
      <c r="F9" s="15">
        <f>(B9*D9)</f>
        <v>41993.599999999999</v>
      </c>
      <c r="G9" s="16">
        <f>F9/F$23</f>
        <v>5.8456510692434356E-2</v>
      </c>
      <c r="H9" s="18">
        <f>(F9-E9)/E9</f>
        <v>2.1741433695773456</v>
      </c>
      <c r="I9" s="36">
        <f>76*1.6</f>
        <v>121.60000000000001</v>
      </c>
      <c r="J9" s="50" t="str">
        <f>IF(D9&gt;I9,IF(F9&gt;H$23,"yes","Maybe"),"no")</f>
        <v>no</v>
      </c>
      <c r="K9" s="6">
        <v>39763</v>
      </c>
      <c r="L9" s="10" t="s">
        <v>24</v>
      </c>
      <c r="M9" s="59"/>
      <c r="N9" s="60">
        <v>110</v>
      </c>
      <c r="O9" s="61">
        <f>(D9-N9)/N9</f>
        <v>-0.13236363636363638</v>
      </c>
      <c r="P9" s="62"/>
      <c r="R9" s="15"/>
    </row>
    <row r="10" spans="1:18" ht="14.6" x14ac:dyDescent="0.4">
      <c r="A10" s="65" t="s">
        <v>37</v>
      </c>
      <c r="B10" s="66">
        <v>24</v>
      </c>
      <c r="C10" s="66">
        <v>577.35</v>
      </c>
      <c r="D10" s="67">
        <v>2441.79</v>
      </c>
      <c r="E10" s="15">
        <f>B10*C10</f>
        <v>13856.400000000001</v>
      </c>
      <c r="F10" s="15">
        <f t="shared" si="0"/>
        <v>58602.96</v>
      </c>
      <c r="G10" s="16">
        <f>F10/F$23</f>
        <v>8.1577301251817003E-2</v>
      </c>
      <c r="H10" s="18">
        <f t="shared" si="1"/>
        <v>3.2293063133281366</v>
      </c>
      <c r="I10" s="14">
        <f>C10*1.6*1.6</f>
        <v>1478.0160000000003</v>
      </c>
      <c r="J10" s="50" t="str">
        <f>IF(D10&gt;I10,IF(F10&gt;H$23,"yes","Maybe"),"no")</f>
        <v>Maybe</v>
      </c>
      <c r="K10" s="6">
        <v>41358</v>
      </c>
      <c r="L10" s="5" t="s">
        <v>25</v>
      </c>
      <c r="M10" s="59"/>
      <c r="N10" s="60">
        <v>2460</v>
      </c>
      <c r="O10" s="61">
        <f t="shared" si="2"/>
        <v>-7.4024390243902583E-3</v>
      </c>
      <c r="P10" s="62"/>
    </row>
    <row r="11" spans="1:18" ht="14.6" x14ac:dyDescent="0.4">
      <c r="A11" s="65" t="s">
        <v>38</v>
      </c>
      <c r="B11" s="66">
        <v>504</v>
      </c>
      <c r="C11" s="66">
        <v>4.2039999999999997</v>
      </c>
      <c r="D11" s="67">
        <v>150</v>
      </c>
      <c r="E11" s="15">
        <f t="shared" ref="E11:E21" si="3">B11*C11</f>
        <v>2118.8159999999998</v>
      </c>
      <c r="F11" s="15">
        <f t="shared" si="0"/>
        <v>75600</v>
      </c>
      <c r="G11" s="16">
        <f>F11/F$23</f>
        <v>0.10523775547578768</v>
      </c>
      <c r="H11" s="20">
        <f t="shared" si="1"/>
        <v>34.680304471931493</v>
      </c>
      <c r="I11" s="36">
        <f>(365*1.6)/4</f>
        <v>146</v>
      </c>
      <c r="J11" s="50" t="str">
        <f>IF(D11&gt;I11,IF(F11&gt;H$23,"yes","Maybe"),"no")</f>
        <v>Maybe</v>
      </c>
      <c r="K11" s="6">
        <v>39482</v>
      </c>
      <c r="L11" s="5" t="s">
        <v>26</v>
      </c>
      <c r="M11" s="59"/>
      <c r="N11" s="60">
        <v>160</v>
      </c>
      <c r="O11" s="61">
        <f t="shared" si="2"/>
        <v>-6.25E-2</v>
      </c>
      <c r="P11" s="62"/>
      <c r="R11" s="15"/>
    </row>
    <row r="12" spans="1:18" ht="14.6" x14ac:dyDescent="0.4">
      <c r="A12" s="65" t="s">
        <v>39</v>
      </c>
      <c r="B12" s="66">
        <v>220</v>
      </c>
      <c r="C12" s="68">
        <v>52.4</v>
      </c>
      <c r="D12" s="67">
        <v>277.92</v>
      </c>
      <c r="E12" s="15">
        <f t="shared" si="3"/>
        <v>11528</v>
      </c>
      <c r="F12" s="15">
        <f t="shared" si="0"/>
        <v>61142.400000000001</v>
      </c>
      <c r="G12" s="16">
        <f>F12/F$23</f>
        <v>8.511228757146562E-2</v>
      </c>
      <c r="H12" s="18">
        <f t="shared" si="1"/>
        <v>4.3038167938931302</v>
      </c>
      <c r="I12" s="21">
        <f>C12*1.6</f>
        <v>83.84</v>
      </c>
      <c r="J12" s="50" t="str">
        <f>IF(D12&gt;I12,IF(F12&gt;H$23,"yes","Maybe"),"no")</f>
        <v>Maybe</v>
      </c>
      <c r="K12" s="6">
        <v>35571</v>
      </c>
      <c r="L12" s="5"/>
      <c r="M12" s="59"/>
      <c r="N12" s="60">
        <v>280</v>
      </c>
      <c r="O12" s="61">
        <f t="shared" si="2"/>
        <v>-7.4285714285713721E-3</v>
      </c>
      <c r="P12" s="62"/>
    </row>
    <row r="13" spans="1:18" ht="14.6" x14ac:dyDescent="0.4">
      <c r="A13" s="69" t="s">
        <v>40</v>
      </c>
      <c r="B13" s="66">
        <v>1150</v>
      </c>
      <c r="C13" s="66">
        <v>25.776700000000002</v>
      </c>
      <c r="D13" s="67">
        <v>85</v>
      </c>
      <c r="E13" s="15">
        <f t="shared" si="3"/>
        <v>29643.205000000002</v>
      </c>
      <c r="F13" s="15">
        <f t="shared" si="0"/>
        <v>97750</v>
      </c>
      <c r="G13" s="19">
        <f>F13/F$23</f>
        <v>0.13607130420315139</v>
      </c>
      <c r="H13" s="47">
        <f t="shared" si="1"/>
        <v>2.2975516648756433</v>
      </c>
      <c r="I13" s="14">
        <f>C13*1.6*1.6</f>
        <v>65.988352000000006</v>
      </c>
      <c r="J13" s="50" t="str">
        <f>IF(D13&gt;I13,IF(F13&gt;H$23,"yes","Maybe"),"no")</f>
        <v>Maybe</v>
      </c>
      <c r="K13" s="6">
        <v>35633</v>
      </c>
      <c r="L13" s="5" t="s">
        <v>25</v>
      </c>
      <c r="M13" s="59"/>
      <c r="N13" s="60">
        <v>110</v>
      </c>
      <c r="O13" s="61">
        <f t="shared" si="2"/>
        <v>-0.22727272727272727</v>
      </c>
      <c r="P13" s="62"/>
    </row>
    <row r="14" spans="1:18" ht="14.6" x14ac:dyDescent="0.4">
      <c r="A14" s="65" t="s">
        <v>41</v>
      </c>
      <c r="B14" s="66">
        <v>240</v>
      </c>
      <c r="C14" s="66">
        <v>41.707999999999998</v>
      </c>
      <c r="D14" s="67">
        <v>279.57</v>
      </c>
      <c r="E14" s="15">
        <f t="shared" si="3"/>
        <v>10009.92</v>
      </c>
      <c r="F14" s="15">
        <f t="shared" si="0"/>
        <v>67096.800000000003</v>
      </c>
      <c r="G14" s="44">
        <f>F14/F$23</f>
        <v>9.3401013645606226E-2</v>
      </c>
      <c r="H14" s="46">
        <f t="shared" si="1"/>
        <v>5.7030305936510981</v>
      </c>
      <c r="I14" s="36">
        <f>127*1.6*1.6</f>
        <v>325.12000000000006</v>
      </c>
      <c r="J14" s="50" t="str">
        <f>IF(D14&gt;I14,IF(F14&gt;H$23,"yes","Maybe"),"no")</f>
        <v>no</v>
      </c>
      <c r="K14" s="6">
        <v>43409</v>
      </c>
      <c r="L14" s="5" t="s">
        <v>27</v>
      </c>
      <c r="M14" s="59"/>
      <c r="N14" s="60">
        <v>320</v>
      </c>
      <c r="O14" s="61">
        <f t="shared" si="2"/>
        <v>-0.12634375000000003</v>
      </c>
      <c r="P14" s="62"/>
    </row>
    <row r="15" spans="1:18" ht="14.6" x14ac:dyDescent="0.4">
      <c r="A15" s="65" t="s">
        <v>42</v>
      </c>
      <c r="B15" s="66">
        <v>91</v>
      </c>
      <c r="C15" s="66">
        <v>215.90899999999999</v>
      </c>
      <c r="D15" s="67">
        <v>1182</v>
      </c>
      <c r="E15" s="15">
        <f t="shared" si="3"/>
        <v>19647.719000000001</v>
      </c>
      <c r="F15" s="43">
        <f t="shared" si="0"/>
        <v>107562</v>
      </c>
      <c r="G15" s="45">
        <f>F15/F$23</f>
        <v>0.14972993987416236</v>
      </c>
      <c r="H15" s="41">
        <f t="shared" si="1"/>
        <v>4.4745286208541559</v>
      </c>
      <c r="I15" s="14">
        <f>C15*1.6*1.6</f>
        <v>552.7270400000001</v>
      </c>
      <c r="J15" s="50" t="str">
        <f>IF(D15&gt;I15,IF(F15&gt;H$23,"yes","Maybe"),"no")</f>
        <v>yes</v>
      </c>
      <c r="K15" s="6">
        <v>42450</v>
      </c>
      <c r="L15" s="5" t="s">
        <v>25</v>
      </c>
      <c r="M15" s="59"/>
      <c r="N15" s="60">
        <v>1200</v>
      </c>
      <c r="O15" s="61">
        <f t="shared" si="2"/>
        <v>-1.4999999999999999E-2</v>
      </c>
      <c r="P15" s="62"/>
    </row>
    <row r="16" spans="1:18" ht="14.6" x14ac:dyDescent="0.4">
      <c r="A16" s="65" t="s">
        <v>48</v>
      </c>
      <c r="B16" s="66">
        <v>400</v>
      </c>
      <c r="C16" s="66">
        <v>2.798</v>
      </c>
      <c r="D16" s="67">
        <v>154.49</v>
      </c>
      <c r="E16" s="15">
        <f t="shared" si="3"/>
        <v>1119.2</v>
      </c>
      <c r="F16" s="15">
        <f t="shared" si="0"/>
        <v>61796</v>
      </c>
      <c r="G16" s="48">
        <f>F16/F$23</f>
        <v>8.6022120864838292E-2</v>
      </c>
      <c r="H16" s="42">
        <f t="shared" si="1"/>
        <v>54.214438884917797</v>
      </c>
      <c r="I16" s="14">
        <f>C16*1.6*1.6*1.6*1.6*1.6</f>
        <v>29.339156480000003</v>
      </c>
      <c r="J16" s="50" t="str">
        <f>IF(D16&gt;I16,IF(F16&gt;H$23,"yes","Maybe"),"no")</f>
        <v>Maybe</v>
      </c>
      <c r="K16" s="6">
        <v>34423</v>
      </c>
      <c r="L16" s="5" t="s">
        <v>28</v>
      </c>
      <c r="M16" s="59"/>
      <c r="N16" s="60">
        <v>175</v>
      </c>
      <c r="O16" s="61">
        <f t="shared" si="2"/>
        <v>-0.11719999999999994</v>
      </c>
      <c r="P16" s="62"/>
    </row>
    <row r="17" spans="1:16" ht="14.6" x14ac:dyDescent="0.4">
      <c r="A17" s="65" t="s">
        <v>49</v>
      </c>
      <c r="B17" s="66">
        <v>100</v>
      </c>
      <c r="C17" s="66">
        <v>22</v>
      </c>
      <c r="D17" s="67">
        <v>53</v>
      </c>
      <c r="E17" s="15">
        <f t="shared" si="3"/>
        <v>2200</v>
      </c>
      <c r="F17" s="15">
        <f t="shared" si="0"/>
        <v>5300</v>
      </c>
      <c r="G17" s="16">
        <f>F17/F$23</f>
        <v>7.3777791537258551E-3</v>
      </c>
      <c r="H17" s="18">
        <f t="shared" si="1"/>
        <v>1.4090909090909092</v>
      </c>
      <c r="I17" s="21">
        <f>C17*1.6</f>
        <v>35.200000000000003</v>
      </c>
      <c r="J17" s="50" t="str">
        <f>IF(D17&gt;I17,IF(F17&gt;H$23,"yes","Maybe"),"no")</f>
        <v>Maybe</v>
      </c>
      <c r="K17" s="6">
        <v>42450</v>
      </c>
      <c r="L17" s="5"/>
      <c r="M17" s="59"/>
      <c r="N17" s="60">
        <v>60</v>
      </c>
      <c r="O17" s="61">
        <f t="shared" si="2"/>
        <v>-0.11666666666666667</v>
      </c>
      <c r="P17" s="62"/>
    </row>
    <row r="18" spans="1:16" ht="14.6" x14ac:dyDescent="0.4">
      <c r="A18" s="65" t="s">
        <v>50</v>
      </c>
      <c r="B18" s="66">
        <v>200</v>
      </c>
      <c r="C18" s="66">
        <v>50</v>
      </c>
      <c r="D18" s="67">
        <v>90</v>
      </c>
      <c r="E18" s="15">
        <f t="shared" si="3"/>
        <v>10000</v>
      </c>
      <c r="F18" s="15">
        <f t="shared" si="0"/>
        <v>18000</v>
      </c>
      <c r="G18" s="16">
        <f>F18/F$23</f>
        <v>2.5056608446616113E-2</v>
      </c>
      <c r="H18" s="18">
        <f t="shared" si="1"/>
        <v>0.8</v>
      </c>
      <c r="I18" s="21">
        <f>C18*1.6</f>
        <v>80</v>
      </c>
      <c r="J18" s="50" t="str">
        <f>IF(D18&gt;I18,IF(F18&gt;H$23,"yes","Maybe"),"no")</f>
        <v>Maybe</v>
      </c>
      <c r="K18" s="6">
        <v>43409</v>
      </c>
      <c r="L18" s="5"/>
      <c r="M18" s="59"/>
      <c r="N18" s="60">
        <v>105</v>
      </c>
      <c r="O18" s="61">
        <f t="shared" si="2"/>
        <v>-0.14285714285714285</v>
      </c>
      <c r="P18" s="62"/>
    </row>
    <row r="19" spans="1:16" ht="14.6" x14ac:dyDescent="0.4">
      <c r="A19" s="65" t="s">
        <v>51</v>
      </c>
      <c r="B19" s="66">
        <v>10</v>
      </c>
      <c r="C19" s="66">
        <v>565</v>
      </c>
      <c r="D19" s="67">
        <v>895</v>
      </c>
      <c r="E19" s="15">
        <f t="shared" si="3"/>
        <v>5650</v>
      </c>
      <c r="F19" s="15">
        <f t="shared" si="0"/>
        <v>8950</v>
      </c>
      <c r="G19" s="16">
        <f>F19/F$23</f>
        <v>1.2458702533178568E-2</v>
      </c>
      <c r="H19" s="18">
        <f t="shared" si="1"/>
        <v>0.58407079646017701</v>
      </c>
      <c r="I19" s="21">
        <f t="shared" ref="I19:I20" si="4">C19*1.6</f>
        <v>904</v>
      </c>
      <c r="J19" s="50" t="str">
        <f>IF(D19&gt;I19,IF(F19&gt;H$23,"yes","Maybe"),"no")</f>
        <v>no</v>
      </c>
      <c r="K19" s="6">
        <v>41741</v>
      </c>
      <c r="L19" s="5"/>
      <c r="M19" s="59"/>
      <c r="N19" s="60">
        <v>907</v>
      </c>
      <c r="O19" s="61">
        <f t="shared" si="2"/>
        <v>-1.3230429988974642E-2</v>
      </c>
      <c r="P19" s="62"/>
    </row>
    <row r="20" spans="1:16" ht="14.6" x14ac:dyDescent="0.4">
      <c r="A20" s="65" t="s">
        <v>52</v>
      </c>
      <c r="B20" s="66">
        <v>50</v>
      </c>
      <c r="C20" s="66">
        <v>72</v>
      </c>
      <c r="D20" s="67">
        <v>82</v>
      </c>
      <c r="E20" s="15">
        <f t="shared" si="3"/>
        <v>3600</v>
      </c>
      <c r="F20" s="15">
        <f t="shared" si="0"/>
        <v>4100</v>
      </c>
      <c r="G20" s="16">
        <f>F20/F$23</f>
        <v>5.7073385906181145E-3</v>
      </c>
      <c r="H20" s="18">
        <f t="shared" si="1"/>
        <v>0.1388888888888889</v>
      </c>
      <c r="I20" s="21">
        <f t="shared" si="4"/>
        <v>115.2</v>
      </c>
      <c r="J20" s="50" t="str">
        <f>IF(D20&gt;I20,IF(F20&gt;H$23,"yes","Maybe"),"no")</f>
        <v>no</v>
      </c>
      <c r="K20" s="6">
        <v>43854</v>
      </c>
      <c r="L20" s="5"/>
      <c r="M20" s="59"/>
      <c r="N20" s="60">
        <v>90</v>
      </c>
      <c r="O20" s="61">
        <f t="shared" si="2"/>
        <v>-8.8888888888888892E-2</v>
      </c>
      <c r="P20" s="62"/>
    </row>
    <row r="21" spans="1:16" ht="14.6" x14ac:dyDescent="0.4">
      <c r="A21" s="65" t="s">
        <v>53</v>
      </c>
      <c r="B21" s="66">
        <v>252</v>
      </c>
      <c r="C21" s="66">
        <v>26.239000000000001</v>
      </c>
      <c r="D21" s="67">
        <v>175.77</v>
      </c>
      <c r="E21" s="15">
        <f t="shared" si="3"/>
        <v>6612.2280000000001</v>
      </c>
      <c r="F21" s="15">
        <f t="shared" si="0"/>
        <v>44294.04</v>
      </c>
      <c r="G21" s="16">
        <f>F21/F$23</f>
        <v>6.1658800933264001E-2</v>
      </c>
      <c r="H21" s="20">
        <f t="shared" si="1"/>
        <v>5.6988071191737486</v>
      </c>
      <c r="I21" s="14">
        <f>C21*1.6*1.6*1.6</f>
        <v>107.47494400000004</v>
      </c>
      <c r="J21" s="50" t="str">
        <f>IF(D21&gt;I21,IF(F21&gt;H$23,"yes","Maybe"),"no")</f>
        <v>Maybe</v>
      </c>
      <c r="K21" s="6">
        <v>32507</v>
      </c>
      <c r="L21" s="5" t="s">
        <v>29</v>
      </c>
      <c r="M21" s="52"/>
      <c r="N21" s="60">
        <v>180</v>
      </c>
      <c r="O21" s="61">
        <f t="shared" si="2"/>
        <v>-2.3499999999999945E-2</v>
      </c>
      <c r="P21" s="52"/>
    </row>
    <row r="22" spans="1:16" ht="12.75" customHeight="1" x14ac:dyDescent="0.3">
      <c r="B22" s="22"/>
      <c r="C22" s="11"/>
      <c r="D22" s="4"/>
      <c r="E22" s="23" t="s">
        <v>21</v>
      </c>
      <c r="F22" s="23" t="s">
        <v>21</v>
      </c>
      <c r="M22" s="52"/>
      <c r="N22" s="52"/>
      <c r="O22" s="52"/>
      <c r="P22" s="52"/>
    </row>
    <row r="23" spans="1:16" x14ac:dyDescent="0.3">
      <c r="D23" s="11"/>
      <c r="E23" s="15">
        <f>SUM(E6:E21)</f>
        <v>163875.05820000003</v>
      </c>
      <c r="F23" s="26">
        <f>SUM(F6:F21)</f>
        <v>718373.3600000001</v>
      </c>
      <c r="G23" s="24"/>
      <c r="H23" s="25">
        <f>F23*H24</f>
        <v>102624.76571428572</v>
      </c>
      <c r="M23" s="52" t="s">
        <v>63</v>
      </c>
      <c r="N23" s="52"/>
      <c r="O23" s="52"/>
      <c r="P23" s="52"/>
    </row>
    <row r="24" spans="1:16" x14ac:dyDescent="0.3">
      <c r="D24" s="11"/>
      <c r="E24" s="15"/>
      <c r="G24" s="11"/>
      <c r="H24" s="27">
        <f>H25*2</f>
        <v>0.14285714285714285</v>
      </c>
      <c r="I24" s="34" t="s">
        <v>30</v>
      </c>
      <c r="J24" s="28"/>
      <c r="M24" s="52" t="s">
        <v>67</v>
      </c>
      <c r="N24" s="52"/>
      <c r="O24" s="52"/>
      <c r="P24" s="52"/>
    </row>
    <row r="25" spans="1:16" x14ac:dyDescent="0.3">
      <c r="A25" s="40" t="s">
        <v>44</v>
      </c>
      <c r="B25" s="40"/>
      <c r="C25" s="40"/>
      <c r="D25" s="40"/>
      <c r="E25" s="40"/>
      <c r="F25" s="38"/>
      <c r="G25" s="39" t="s">
        <v>46</v>
      </c>
      <c r="H25" s="37">
        <f>100%/14</f>
        <v>7.1428571428571425E-2</v>
      </c>
      <c r="I25" s="34" t="s">
        <v>31</v>
      </c>
      <c r="M25" s="52" t="s">
        <v>68</v>
      </c>
      <c r="N25" s="52"/>
      <c r="O25" s="52"/>
      <c r="P25" s="52"/>
    </row>
    <row r="26" spans="1:16" x14ac:dyDescent="0.3">
      <c r="A26" s="1" t="s">
        <v>69</v>
      </c>
      <c r="G26" s="2"/>
    </row>
    <row r="27" spans="1:16" x14ac:dyDescent="0.3">
      <c r="A27" s="1" t="s">
        <v>66</v>
      </c>
      <c r="C27" s="11"/>
      <c r="G27" s="13"/>
    </row>
    <row r="28" spans="1:16" x14ac:dyDescent="0.3">
      <c r="A28" s="1" t="s">
        <v>65</v>
      </c>
      <c r="G28" s="26"/>
    </row>
    <row r="29" spans="1:16" x14ac:dyDescent="0.3">
      <c r="G29" s="29"/>
    </row>
    <row r="30" spans="1:16" x14ac:dyDescent="0.3">
      <c r="A30" s="1" t="s">
        <v>71</v>
      </c>
      <c r="G30" s="30"/>
    </row>
    <row r="31" spans="1:16" x14ac:dyDescent="0.3">
      <c r="A31" s="1" t="s">
        <v>70</v>
      </c>
    </row>
    <row r="33" spans="1:16" x14ac:dyDescent="0.3">
      <c r="A33" s="52" t="s">
        <v>73</v>
      </c>
      <c r="B33" s="52"/>
      <c r="C33" s="52"/>
      <c r="D33" s="52"/>
      <c r="E33" s="52"/>
      <c r="F33" s="52"/>
      <c r="G33" s="52"/>
      <c r="H33" s="52"/>
      <c r="I33" s="52"/>
      <c r="J33" s="52"/>
      <c r="K33" s="64"/>
      <c r="L33" s="52"/>
      <c r="M33" s="52"/>
      <c r="N33" s="52"/>
      <c r="O33" s="52"/>
      <c r="P33" s="52"/>
    </row>
    <row r="34" spans="1:16" x14ac:dyDescent="0.3">
      <c r="A34" s="52" t="s">
        <v>72</v>
      </c>
      <c r="B34" s="52"/>
      <c r="C34" s="52"/>
      <c r="D34" s="52"/>
      <c r="E34" s="52"/>
      <c r="F34" s="52"/>
      <c r="G34" s="52"/>
      <c r="H34" s="52"/>
      <c r="I34" s="52"/>
      <c r="J34" s="52"/>
      <c r="K34" s="64"/>
      <c r="L34" s="52"/>
      <c r="M34" s="52"/>
      <c r="N34" s="52"/>
      <c r="O34" s="52"/>
      <c r="P34" s="52"/>
    </row>
    <row r="36" spans="1:16" ht="14.6" x14ac:dyDescent="0.4">
      <c r="C36" s="1" t="s">
        <v>74</v>
      </c>
      <c r="F36" s="1" t="s">
        <v>54</v>
      </c>
      <c r="H36" s="53" t="s">
        <v>55</v>
      </c>
    </row>
    <row r="38" spans="1:16" x14ac:dyDescent="0.3">
      <c r="A38" s="70" t="s">
        <v>75</v>
      </c>
      <c r="B38" s="70"/>
      <c r="C38" s="70"/>
      <c r="D38" s="70"/>
      <c r="E38" s="70"/>
      <c r="F38" s="70"/>
      <c r="G38" s="70"/>
    </row>
    <row r="39" spans="1:16" x14ac:dyDescent="0.3">
      <c r="A39" s="70" t="s">
        <v>76</v>
      </c>
      <c r="B39" s="70"/>
      <c r="C39" s="70"/>
      <c r="D39" s="70"/>
      <c r="E39" s="70"/>
      <c r="F39" s="70"/>
      <c r="G39" s="70"/>
    </row>
    <row r="40" spans="1:16" x14ac:dyDescent="0.3">
      <c r="A40" s="70" t="s">
        <v>77</v>
      </c>
      <c r="B40" s="70"/>
      <c r="C40" s="70"/>
      <c r="D40" s="70"/>
      <c r="E40" s="70"/>
      <c r="F40" s="70"/>
      <c r="G40" s="70"/>
      <c r="H40" s="70"/>
    </row>
  </sheetData>
  <hyperlinks>
    <hyperlink ref="H36" r:id="rId1" xr:uid="{00000000-0004-0000-0000-000000000000}"/>
  </hyperlinks>
  <pageMargins left="0.25" right="0.25" top="0.75" bottom="0.75" header="0.3" footer="0.3"/>
  <pageSetup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Braemer</dc:creator>
  <cp:lastModifiedBy>Craig Braemer</cp:lastModifiedBy>
  <cp:lastPrinted>2021-11-06T20:52:21Z</cp:lastPrinted>
  <dcterms:created xsi:type="dcterms:W3CDTF">2021-08-26T07:14:04Z</dcterms:created>
  <dcterms:modified xsi:type="dcterms:W3CDTF">2024-02-04T23:34:11Z</dcterms:modified>
</cp:coreProperties>
</file>